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Rendeletek\2016\12-2016. (VIII.4.) 2016. évi költségvetési rendelet mód\"/>
    </mc:Choice>
  </mc:AlternateContent>
  <bookViews>
    <workbookView xWindow="0" yWindow="0" windowWidth="20490" windowHeight="7905" tabRatio="604" firstSheet="14" activeTab="16"/>
  </bookViews>
  <sheets>
    <sheet name="Összevont" sheetId="83" r:id="rId1"/>
    <sheet name="Önkormányzat" sheetId="84" r:id="rId2"/>
    <sheet name="Hivatal" sheetId="80" r:id="rId3"/>
    <sheet name="ÁMK" sheetId="82" r:id="rId4"/>
    <sheet name="Idősek Nappali" sheetId="88" r:id="rId5"/>
    <sheet name="2.sz. Normatívák" sheetId="76" r:id="rId6"/>
    <sheet name="3.sz. ÖNKORMÁNYZAT beruházás" sheetId="38" r:id="rId7"/>
    <sheet name="4.sz. ÖNKORMÁNYZAT felújítás" sheetId="85" r:id="rId8"/>
    <sheet name="5.sz. UNIÓS" sheetId="64" r:id="rId9"/>
    <sheet name="6.sz. ÖNKORMÁNYZAT létszám" sheetId="31" r:id="rId10"/>
    <sheet name="7.sz. adósság" sheetId="68" r:id="rId11"/>
    <sheet name="8.sz. Bevételek adóssághoz" sheetId="69" r:id="rId12"/>
    <sheet name="9.sz. Segélyek" sheetId="81" r:id="rId13"/>
    <sheet name="10.sz. melléklet Egyesülete" sheetId="54" r:id="rId14"/>
    <sheet name="11.sz. tartozásállomány áht71§" sheetId="79" r:id="rId15"/>
    <sheet name="12.sz.összev.kv.mérleg" sheetId="89" r:id="rId16"/>
    <sheet name="13.sz. likviditási terv " sheetId="90" r:id="rId17"/>
  </sheets>
  <definedNames>
    <definedName name="_xlnm.Print_Area" localSheetId="9">'6.sz. ÖNKORMÁNYZAT létszám'!$A$1:$Q$41</definedName>
    <definedName name="_xlnm.Print_Area" localSheetId="0">Összevont!$A$1:$L$36</definedName>
  </definedNames>
  <calcPr calcId="152511"/>
</workbook>
</file>

<file path=xl/calcChain.xml><?xml version="1.0" encoding="utf-8"?>
<calcChain xmlns="http://schemas.openxmlformats.org/spreadsheetml/2006/main">
  <c r="B19" i="85" l="1"/>
  <c r="E35" i="89" l="1"/>
  <c r="E32" i="89"/>
  <c r="C33" i="89"/>
  <c r="H33" i="83" l="1"/>
  <c r="H35" i="83" s="1"/>
  <c r="H19" i="83"/>
  <c r="H21" i="83" s="1"/>
  <c r="B29" i="54" l="1"/>
  <c r="H33" i="84" l="1"/>
  <c r="H35" i="84" s="1"/>
  <c r="H19" i="84"/>
  <c r="H21" i="84" s="1"/>
  <c r="H35" i="80"/>
  <c r="G35" i="80"/>
  <c r="H33" i="80" l="1"/>
  <c r="G33" i="80"/>
  <c r="H19" i="80" l="1"/>
  <c r="H21" i="80" s="1"/>
  <c r="H35" i="82"/>
  <c r="H33" i="82"/>
  <c r="H21" i="82"/>
  <c r="H35" i="88"/>
  <c r="H33" i="88"/>
  <c r="H21" i="88"/>
  <c r="C30" i="89" l="1"/>
  <c r="C28" i="89"/>
  <c r="C16" i="89"/>
  <c r="C20" i="89" s="1"/>
  <c r="C32" i="89" l="1"/>
  <c r="C35" i="89" s="1"/>
  <c r="I33" i="83"/>
  <c r="I35" i="83" s="1"/>
  <c r="L24" i="83"/>
  <c r="L25" i="83"/>
  <c r="L26" i="83"/>
  <c r="L27" i="83"/>
  <c r="L28" i="83"/>
  <c r="L29" i="83"/>
  <c r="L30" i="83"/>
  <c r="L34" i="83"/>
  <c r="L23" i="83"/>
  <c r="I19" i="83"/>
  <c r="L19" i="83" s="1"/>
  <c r="L20" i="83"/>
  <c r="L9" i="83"/>
  <c r="K32" i="83"/>
  <c r="K33" i="83" s="1"/>
  <c r="K35" i="83" s="1"/>
  <c r="J33" i="83"/>
  <c r="J35" i="83" s="1"/>
  <c r="K21" i="83"/>
  <c r="J21" i="83"/>
  <c r="K18" i="83"/>
  <c r="L18" i="83" s="1"/>
  <c r="K17" i="83"/>
  <c r="L17" i="83" s="1"/>
  <c r="K16" i="83"/>
  <c r="L16" i="83" s="1"/>
  <c r="K15" i="83"/>
  <c r="L15" i="83" s="1"/>
  <c r="K14" i="83"/>
  <c r="L14" i="83" s="1"/>
  <c r="K13" i="83"/>
  <c r="L13" i="83" s="1"/>
  <c r="K12" i="83"/>
  <c r="L12" i="83" s="1"/>
  <c r="K11" i="83"/>
  <c r="L11" i="83" s="1"/>
  <c r="K10" i="83"/>
  <c r="L10" i="83" s="1"/>
  <c r="G33" i="83"/>
  <c r="G35" i="83" s="1"/>
  <c r="G19" i="83"/>
  <c r="G21" i="83" s="1"/>
  <c r="I21" i="83" l="1"/>
  <c r="L21" i="83" s="1"/>
  <c r="L32" i="83"/>
  <c r="L35" i="83"/>
  <c r="L31" i="83"/>
  <c r="L33" i="83"/>
  <c r="E33" i="89"/>
  <c r="E30" i="89"/>
  <c r="E28" i="89"/>
  <c r="E16" i="89"/>
  <c r="E20" i="89" l="1"/>
  <c r="B28" i="38"/>
  <c r="F34" i="83" l="1"/>
  <c r="I33" i="84"/>
  <c r="G33" i="84"/>
  <c r="G35" i="84" s="1"/>
  <c r="G19" i="84"/>
  <c r="G21" i="84" s="1"/>
  <c r="G33" i="82"/>
  <c r="G35" i="82" s="1"/>
  <c r="G19" i="82"/>
  <c r="G21" i="82" s="1"/>
  <c r="I33" i="88"/>
  <c r="G33" i="88"/>
  <c r="G35" i="88" s="1"/>
  <c r="G21" i="88"/>
  <c r="L34" i="88"/>
  <c r="K33" i="88"/>
  <c r="K35" i="88" s="1"/>
  <c r="J33" i="88"/>
  <c r="J35" i="88" s="1"/>
  <c r="L32" i="88"/>
  <c r="L31" i="88"/>
  <c r="L30" i="88"/>
  <c r="L29" i="88"/>
  <c r="L28" i="88"/>
  <c r="L27" i="88"/>
  <c r="L26" i="88"/>
  <c r="L25" i="88"/>
  <c r="L24" i="88"/>
  <c r="L23" i="88"/>
  <c r="L22" i="88"/>
  <c r="J21" i="88"/>
  <c r="L20" i="88"/>
  <c r="K19" i="88"/>
  <c r="K21" i="88" s="1"/>
  <c r="J19" i="88"/>
  <c r="I19" i="88"/>
  <c r="L19" i="88" s="1"/>
  <c r="L18" i="88"/>
  <c r="L17" i="88"/>
  <c r="L16" i="88"/>
  <c r="L15" i="88"/>
  <c r="L14" i="88"/>
  <c r="L13" i="88"/>
  <c r="L12" i="88"/>
  <c r="L11" i="88"/>
  <c r="L10" i="88"/>
  <c r="L9" i="88"/>
  <c r="L34" i="82"/>
  <c r="K33" i="82"/>
  <c r="K35" i="82" s="1"/>
  <c r="J33" i="82"/>
  <c r="J35" i="82" s="1"/>
  <c r="I33" i="82"/>
  <c r="L32" i="82"/>
  <c r="L31" i="82"/>
  <c r="L30" i="82"/>
  <c r="L29" i="82"/>
  <c r="L28" i="82"/>
  <c r="L27" i="82"/>
  <c r="L26" i="82"/>
  <c r="L25" i="82"/>
  <c r="L24" i="82"/>
  <c r="L23" i="82"/>
  <c r="L22" i="82"/>
  <c r="L20" i="82"/>
  <c r="K19" i="82"/>
  <c r="K21" i="82" s="1"/>
  <c r="J19" i="82"/>
  <c r="I19" i="82"/>
  <c r="L18" i="82"/>
  <c r="L17" i="82"/>
  <c r="L16" i="82"/>
  <c r="L15" i="82"/>
  <c r="L14" i="82"/>
  <c r="L13" i="82"/>
  <c r="L12" i="82"/>
  <c r="L11" i="82"/>
  <c r="L10" i="82"/>
  <c r="L9" i="82"/>
  <c r="L34" i="80"/>
  <c r="K33" i="80"/>
  <c r="K35" i="80" s="1"/>
  <c r="J33" i="80"/>
  <c r="J35" i="80" s="1"/>
  <c r="L32" i="80"/>
  <c r="L31" i="80"/>
  <c r="L30" i="80"/>
  <c r="L29" i="80"/>
  <c r="L28" i="80"/>
  <c r="L27" i="80"/>
  <c r="L26" i="80"/>
  <c r="L25" i="80"/>
  <c r="L24" i="80"/>
  <c r="L23" i="80"/>
  <c r="L22" i="80"/>
  <c r="L20" i="80"/>
  <c r="K19" i="80"/>
  <c r="K21" i="80" s="1"/>
  <c r="J19" i="80"/>
  <c r="J21" i="80" s="1"/>
  <c r="I19" i="80"/>
  <c r="L18" i="80"/>
  <c r="L17" i="80"/>
  <c r="L16" i="80"/>
  <c r="L15" i="80"/>
  <c r="L14" i="80"/>
  <c r="L13" i="80"/>
  <c r="L12" i="80"/>
  <c r="L11" i="80"/>
  <c r="L10" i="80"/>
  <c r="L9" i="80"/>
  <c r="L34" i="84"/>
  <c r="K33" i="84"/>
  <c r="K35" i="84" s="1"/>
  <c r="J33" i="84"/>
  <c r="J35" i="84" s="1"/>
  <c r="L32" i="84"/>
  <c r="L31" i="84"/>
  <c r="L30" i="84"/>
  <c r="L29" i="84"/>
  <c r="L28" i="84"/>
  <c r="L27" i="84"/>
  <c r="L26" i="84"/>
  <c r="L25" i="84"/>
  <c r="L24" i="84"/>
  <c r="L23" i="84"/>
  <c r="L22" i="84"/>
  <c r="L20" i="84"/>
  <c r="K19" i="84"/>
  <c r="K21" i="84" s="1"/>
  <c r="J19" i="84"/>
  <c r="J21" i="84" s="1"/>
  <c r="I19" i="84"/>
  <c r="L18" i="84"/>
  <c r="L17" i="84"/>
  <c r="L16" i="84"/>
  <c r="L15" i="84"/>
  <c r="L14" i="84"/>
  <c r="L13" i="84"/>
  <c r="L12" i="84"/>
  <c r="L11" i="84"/>
  <c r="L10" i="84"/>
  <c r="L9" i="84"/>
  <c r="L33" i="88" l="1"/>
  <c r="L19" i="80"/>
  <c r="L33" i="80"/>
  <c r="L19" i="82"/>
  <c r="L33" i="84"/>
  <c r="L19" i="84"/>
  <c r="I21" i="82"/>
  <c r="L21" i="82" s="1"/>
  <c r="L33" i="82"/>
  <c r="I21" i="88"/>
  <c r="L21" i="88" s="1"/>
  <c r="I35" i="88"/>
  <c r="L35" i="88" s="1"/>
  <c r="I35" i="82"/>
  <c r="L35" i="82" s="1"/>
  <c r="I21" i="80"/>
  <c r="L21" i="80" s="1"/>
  <c r="I35" i="80"/>
  <c r="L35" i="80" s="1"/>
  <c r="I21" i="84"/>
  <c r="L21" i="84" s="1"/>
  <c r="I35" i="84"/>
  <c r="L35" i="84" s="1"/>
  <c r="B37" i="54"/>
  <c r="E29" i="76" l="1"/>
  <c r="H31" i="90" l="1"/>
  <c r="F31" i="90"/>
  <c r="N18" i="90"/>
  <c r="M31" i="90"/>
  <c r="L31" i="90"/>
  <c r="K31" i="90"/>
  <c r="J31" i="90"/>
  <c r="I31" i="90"/>
  <c r="G31" i="90"/>
  <c r="E31" i="90"/>
  <c r="D31" i="90"/>
  <c r="C31" i="90"/>
  <c r="B31" i="90"/>
  <c r="N30" i="90"/>
  <c r="N29" i="90"/>
  <c r="N28" i="90"/>
  <c r="N27" i="90"/>
  <c r="N26" i="90"/>
  <c r="N25" i="90"/>
  <c r="N24" i="90"/>
  <c r="N23" i="90"/>
  <c r="N22" i="90"/>
  <c r="M19" i="90"/>
  <c r="L19" i="90"/>
  <c r="K19" i="90"/>
  <c r="J19" i="90"/>
  <c r="I19" i="90"/>
  <c r="H19" i="90"/>
  <c r="G19" i="90"/>
  <c r="F19" i="90"/>
  <c r="E19" i="90"/>
  <c r="D19" i="90"/>
  <c r="C19" i="90"/>
  <c r="B19" i="90"/>
  <c r="N17" i="90"/>
  <c r="M16" i="90"/>
  <c r="L16" i="90"/>
  <c r="K16" i="90"/>
  <c r="J16" i="90"/>
  <c r="I16" i="90"/>
  <c r="H16" i="90"/>
  <c r="G16" i="90"/>
  <c r="F16" i="90"/>
  <c r="E16" i="90"/>
  <c r="D16" i="90"/>
  <c r="C16" i="90"/>
  <c r="B16" i="90"/>
  <c r="N15" i="90"/>
  <c r="N14" i="90"/>
  <c r="N13" i="90"/>
  <c r="N12" i="90"/>
  <c r="N11" i="90"/>
  <c r="N10" i="90"/>
  <c r="N9" i="90"/>
  <c r="L20" i="90" l="1"/>
  <c r="L32" i="90" s="1"/>
  <c r="J20" i="90"/>
  <c r="J32" i="90" s="1"/>
  <c r="H20" i="90"/>
  <c r="H32" i="90" s="1"/>
  <c r="D20" i="90"/>
  <c r="D32" i="90" s="1"/>
  <c r="F20" i="90"/>
  <c r="F32" i="90" s="1"/>
  <c r="N19" i="90"/>
  <c r="B20" i="90"/>
  <c r="B32" i="90" s="1"/>
  <c r="N31" i="90"/>
  <c r="C20" i="90"/>
  <c r="C32" i="90" s="1"/>
  <c r="E20" i="90"/>
  <c r="E32" i="90" s="1"/>
  <c r="G20" i="90"/>
  <c r="G32" i="90" s="1"/>
  <c r="I20" i="90"/>
  <c r="I32" i="90" s="1"/>
  <c r="K20" i="90"/>
  <c r="K32" i="90" s="1"/>
  <c r="M20" i="90"/>
  <c r="M32" i="90" s="1"/>
  <c r="N16" i="90"/>
  <c r="D21" i="83"/>
  <c r="N20" i="90" l="1"/>
  <c r="N32" i="90" s="1"/>
  <c r="F28" i="89"/>
  <c r="F26" i="83" l="1"/>
  <c r="F28" i="83"/>
  <c r="F29" i="83"/>
  <c r="F9" i="88"/>
  <c r="F10" i="88"/>
  <c r="F11" i="88"/>
  <c r="F12" i="88"/>
  <c r="F13" i="88"/>
  <c r="F14" i="88"/>
  <c r="F15" i="88"/>
  <c r="F16" i="88"/>
  <c r="F17" i="88"/>
  <c r="F18" i="88"/>
  <c r="C19" i="88"/>
  <c r="D19" i="88"/>
  <c r="D21" i="88" s="1"/>
  <c r="E19" i="88"/>
  <c r="E21" i="88" s="1"/>
  <c r="F20" i="88"/>
  <c r="F22" i="88"/>
  <c r="F23" i="88"/>
  <c r="F24" i="88"/>
  <c r="F25" i="88"/>
  <c r="F26" i="88"/>
  <c r="F27" i="88"/>
  <c r="F28" i="88"/>
  <c r="F29" i="88"/>
  <c r="F30" i="88"/>
  <c r="F31" i="88"/>
  <c r="F32" i="88"/>
  <c r="C33" i="88"/>
  <c r="F33" i="88" s="1"/>
  <c r="D33" i="88"/>
  <c r="D35" i="88" s="1"/>
  <c r="E33" i="88"/>
  <c r="E35" i="88" s="1"/>
  <c r="F34" i="88"/>
  <c r="F19" i="88" l="1"/>
  <c r="C35" i="88"/>
  <c r="F35" i="88" s="1"/>
  <c r="C21" i="88"/>
  <c r="F21" i="88" s="1"/>
  <c r="O26" i="31"/>
  <c r="N26" i="31"/>
  <c r="M26" i="31"/>
  <c r="G26" i="31"/>
  <c r="P26" i="31" s="1"/>
  <c r="D26" i="31"/>
  <c r="O25" i="31"/>
  <c r="N25" i="31"/>
  <c r="M25" i="31"/>
  <c r="G25" i="31"/>
  <c r="D25" i="31"/>
  <c r="O24" i="31"/>
  <c r="N24" i="31"/>
  <c r="M24" i="31"/>
  <c r="G24" i="31"/>
  <c r="P24" i="31" s="1"/>
  <c r="D24" i="31"/>
  <c r="O22" i="31"/>
  <c r="N22" i="31"/>
  <c r="M22" i="31"/>
  <c r="J22" i="31"/>
  <c r="G22" i="31"/>
  <c r="D22" i="31"/>
  <c r="O21" i="31"/>
  <c r="N21" i="31"/>
  <c r="M21" i="31"/>
  <c r="J21" i="31"/>
  <c r="G21" i="31"/>
  <c r="D21" i="31"/>
  <c r="O20" i="31"/>
  <c r="N20" i="31"/>
  <c r="M20" i="31"/>
  <c r="J20" i="31"/>
  <c r="G20" i="31"/>
  <c r="D20" i="31"/>
  <c r="O19" i="31"/>
  <c r="N19" i="31"/>
  <c r="M19" i="31"/>
  <c r="M18" i="31" s="1"/>
  <c r="J19" i="31"/>
  <c r="G19" i="31"/>
  <c r="G18" i="31" s="1"/>
  <c r="D19" i="31"/>
  <c r="L18" i="31"/>
  <c r="K18" i="31"/>
  <c r="J18" i="31"/>
  <c r="I18" i="31"/>
  <c r="H18" i="31"/>
  <c r="F18" i="31"/>
  <c r="E18" i="31"/>
  <c r="D18" i="31"/>
  <c r="C18" i="31"/>
  <c r="O18" i="31" s="1"/>
  <c r="B18" i="31"/>
  <c r="O17" i="31"/>
  <c r="N17" i="31"/>
  <c r="M17" i="31"/>
  <c r="J17" i="31"/>
  <c r="G17" i="31"/>
  <c r="D17" i="31"/>
  <c r="O16" i="31"/>
  <c r="N16" i="31"/>
  <c r="M16" i="31"/>
  <c r="J16" i="31"/>
  <c r="G16" i="31"/>
  <c r="D16" i="31"/>
  <c r="O15" i="31"/>
  <c r="N15" i="31"/>
  <c r="M15" i="31"/>
  <c r="J15" i="31"/>
  <c r="G15" i="31"/>
  <c r="D15" i="31"/>
  <c r="P15" i="31" s="1"/>
  <c r="O14" i="31"/>
  <c r="N14" i="31"/>
  <c r="M14" i="31"/>
  <c r="J14" i="31"/>
  <c r="G14" i="31"/>
  <c r="D14" i="31"/>
  <c r="L13" i="31"/>
  <c r="K13" i="31"/>
  <c r="M13" i="31" s="1"/>
  <c r="I13" i="31"/>
  <c r="H13" i="31"/>
  <c r="J13" i="31" s="1"/>
  <c r="F13" i="31"/>
  <c r="E13" i="31"/>
  <c r="G13" i="31" s="1"/>
  <c r="C13" i="31"/>
  <c r="O13" i="31" s="1"/>
  <c r="B13" i="31"/>
  <c r="N13" i="31" s="1"/>
  <c r="O12" i="31"/>
  <c r="N12" i="31"/>
  <c r="M12" i="31"/>
  <c r="J12" i="31"/>
  <c r="G12" i="31"/>
  <c r="D12" i="31"/>
  <c r="P12" i="31" s="1"/>
  <c r="O11" i="31"/>
  <c r="N11" i="31"/>
  <c r="M11" i="31"/>
  <c r="J11" i="31"/>
  <c r="G11" i="31"/>
  <c r="D11" i="31"/>
  <c r="P11" i="31" s="1"/>
  <c r="O10" i="31"/>
  <c r="N10" i="31"/>
  <c r="M10" i="31"/>
  <c r="J10" i="31"/>
  <c r="G10" i="31"/>
  <c r="D10" i="31"/>
  <c r="P10" i="31" s="1"/>
  <c r="O9" i="31"/>
  <c r="N9" i="31"/>
  <c r="M9" i="31"/>
  <c r="J9" i="31"/>
  <c r="G9" i="31"/>
  <c r="D9" i="31"/>
  <c r="L8" i="31"/>
  <c r="K8" i="31"/>
  <c r="M8" i="31" s="1"/>
  <c r="I8" i="31"/>
  <c r="H8" i="31"/>
  <c r="J8" i="31" s="1"/>
  <c r="F8" i="31"/>
  <c r="E8" i="31"/>
  <c r="G8" i="31" s="1"/>
  <c r="C8" i="31"/>
  <c r="O8" i="31" s="1"/>
  <c r="B8" i="31"/>
  <c r="N8" i="31" s="1"/>
  <c r="P16" i="31" l="1"/>
  <c r="P17" i="31"/>
  <c r="P20" i="31"/>
  <c r="P21" i="31"/>
  <c r="P22" i="31"/>
  <c r="P25" i="31"/>
  <c r="P14" i="31"/>
  <c r="N18" i="31"/>
  <c r="P18" i="31"/>
  <c r="P19" i="31"/>
  <c r="P9" i="31"/>
  <c r="D8" i="31"/>
  <c r="P8" i="31" s="1"/>
  <c r="D13" i="31"/>
  <c r="P13" i="31" s="1"/>
  <c r="B34" i="38" l="1"/>
  <c r="E58" i="76" l="1"/>
  <c r="E59" i="76" s="1"/>
  <c r="E55" i="76"/>
  <c r="E53" i="76"/>
  <c r="E51" i="76"/>
  <c r="E46" i="76"/>
  <c r="E45" i="76"/>
  <c r="E44" i="76"/>
  <c r="E42" i="76"/>
  <c r="E41" i="76"/>
  <c r="E38" i="76"/>
  <c r="E37" i="76"/>
  <c r="E36" i="76"/>
  <c r="E34" i="76"/>
  <c r="E33" i="76"/>
  <c r="E9" i="76"/>
  <c r="E47" i="76" l="1"/>
  <c r="E60" i="76" s="1"/>
  <c r="E56" i="76"/>
  <c r="F25" i="83"/>
  <c r="E32" i="83"/>
  <c r="F23" i="83"/>
  <c r="D32" i="83"/>
  <c r="C32" i="83"/>
  <c r="F10" i="83"/>
  <c r="E11" i="83"/>
  <c r="E12" i="83"/>
  <c r="E13" i="83"/>
  <c r="F13" i="83" s="1"/>
  <c r="E14" i="83"/>
  <c r="E15" i="83"/>
  <c r="F15" i="83" s="1"/>
  <c r="E16" i="83"/>
  <c r="F16" i="83" s="1"/>
  <c r="E17" i="83"/>
  <c r="E18" i="83"/>
  <c r="F9" i="83"/>
  <c r="F20" i="83"/>
  <c r="C12" i="83"/>
  <c r="F12" i="83" s="1"/>
  <c r="C14" i="83"/>
  <c r="C17" i="83"/>
  <c r="C18" i="83"/>
  <c r="F32" i="83" l="1"/>
  <c r="F18" i="83"/>
  <c r="F17" i="83"/>
  <c r="C33" i="83"/>
  <c r="C35" i="83" s="1"/>
  <c r="F31" i="83"/>
  <c r="F24" i="83"/>
  <c r="E33" i="83"/>
  <c r="E35" i="83" s="1"/>
  <c r="F14" i="83"/>
  <c r="C19" i="83"/>
  <c r="C21" i="83" s="1"/>
  <c r="F11" i="83"/>
  <c r="F27" i="83"/>
  <c r="D33" i="83"/>
  <c r="D35" i="83" s="1"/>
  <c r="F30" i="83"/>
  <c r="B36" i="38"/>
  <c r="F33" i="83" l="1"/>
  <c r="F35" i="83" s="1"/>
  <c r="F30" i="89"/>
  <c r="F16" i="89"/>
  <c r="F32" i="89" s="1"/>
  <c r="F35" i="89" s="1"/>
  <c r="B33" i="89"/>
  <c r="B30" i="89"/>
  <c r="B16" i="89"/>
  <c r="B20" i="89" s="1"/>
  <c r="D33" i="84"/>
  <c r="F27" i="84"/>
  <c r="F20" i="89" l="1"/>
  <c r="B32" i="89"/>
  <c r="B35" i="89" s="1"/>
  <c r="C33" i="84" l="1"/>
  <c r="C19" i="84"/>
  <c r="C21" i="84" s="1"/>
  <c r="B10" i="81"/>
  <c r="E33" i="80"/>
  <c r="F10" i="84"/>
  <c r="F11" i="84"/>
  <c r="F12" i="84"/>
  <c r="F13" i="84"/>
  <c r="F14" i="84"/>
  <c r="F15" i="84"/>
  <c r="F16" i="84"/>
  <c r="F17" i="84"/>
  <c r="F18" i="84"/>
  <c r="F20" i="84"/>
  <c r="F22" i="84"/>
  <c r="F23" i="84"/>
  <c r="F24" i="84"/>
  <c r="F28" i="84"/>
  <c r="F29" i="84"/>
  <c r="F30" i="84"/>
  <c r="F31" i="84"/>
  <c r="F32" i="84"/>
  <c r="F34" i="84"/>
  <c r="F10" i="80"/>
  <c r="F11" i="80"/>
  <c r="F12" i="80"/>
  <c r="F13" i="80"/>
  <c r="F14" i="80"/>
  <c r="F15" i="80"/>
  <c r="F16" i="80"/>
  <c r="F17" i="80"/>
  <c r="F18" i="80"/>
  <c r="F20" i="80"/>
  <c r="F22" i="80"/>
  <c r="F25" i="80"/>
  <c r="F26" i="80"/>
  <c r="F27" i="80"/>
  <c r="F28" i="80"/>
  <c r="F29" i="80"/>
  <c r="F30" i="80"/>
  <c r="F31" i="80"/>
  <c r="F32" i="80"/>
  <c r="F34" i="80"/>
  <c r="F10" i="82"/>
  <c r="F11" i="82"/>
  <c r="F12" i="82"/>
  <c r="F13" i="82"/>
  <c r="F14" i="82"/>
  <c r="F15" i="82"/>
  <c r="F16" i="82"/>
  <c r="F17" i="82"/>
  <c r="F18" i="82"/>
  <c r="F20" i="82"/>
  <c r="F22" i="82"/>
  <c r="F23" i="82"/>
  <c r="F24" i="82"/>
  <c r="F25" i="82"/>
  <c r="F26" i="82"/>
  <c r="F27" i="82"/>
  <c r="F28" i="82"/>
  <c r="F29" i="82"/>
  <c r="F30" i="82"/>
  <c r="F31" i="82"/>
  <c r="F32" i="82"/>
  <c r="F34" i="82"/>
  <c r="F9" i="84"/>
  <c r="F9" i="80"/>
  <c r="F9" i="82"/>
  <c r="E33" i="84"/>
  <c r="E19" i="84"/>
  <c r="D19" i="84"/>
  <c r="E33" i="82"/>
  <c r="E35" i="82" s="1"/>
  <c r="D33" i="82"/>
  <c r="D35" i="82" s="1"/>
  <c r="C33" i="82"/>
  <c r="E19" i="82"/>
  <c r="E21" i="82" s="1"/>
  <c r="D19" i="82"/>
  <c r="C19" i="82"/>
  <c r="C21" i="82" s="1"/>
  <c r="D33" i="80"/>
  <c r="C33" i="80"/>
  <c r="E19" i="80"/>
  <c r="D19" i="80"/>
  <c r="C19" i="80"/>
  <c r="G9" i="79"/>
  <c r="G10" i="79"/>
  <c r="G11" i="79"/>
  <c r="G12" i="79"/>
  <c r="G13" i="79"/>
  <c r="G14" i="79"/>
  <c r="C15" i="79"/>
  <c r="D15" i="79"/>
  <c r="E15" i="79"/>
  <c r="F15" i="79"/>
  <c r="F8" i="68"/>
  <c r="F9" i="68"/>
  <c r="F10" i="68"/>
  <c r="F11" i="68"/>
  <c r="F12" i="68"/>
  <c r="C13" i="68"/>
  <c r="D13" i="68"/>
  <c r="E13" i="68"/>
  <c r="C14" i="69"/>
  <c r="C12" i="64"/>
  <c r="C13" i="64"/>
  <c r="C14" i="64"/>
  <c r="C15" i="64"/>
  <c r="B16" i="64"/>
  <c r="C19" i="64"/>
  <c r="C21" i="64"/>
  <c r="C22" i="64"/>
  <c r="C23" i="64"/>
  <c r="C24" i="64"/>
  <c r="C25" i="64"/>
  <c r="B26" i="64"/>
  <c r="B38" i="54"/>
  <c r="F23" i="80"/>
  <c r="F24" i="80"/>
  <c r="D21" i="82"/>
  <c r="D21" i="80" l="1"/>
  <c r="E35" i="80"/>
  <c r="C21" i="80"/>
  <c r="E21" i="80"/>
  <c r="C16" i="64"/>
  <c r="D35" i="80"/>
  <c r="D21" i="84"/>
  <c r="E35" i="84"/>
  <c r="C26" i="64"/>
  <c r="G15" i="79"/>
  <c r="B22" i="85"/>
  <c r="F33" i="82"/>
  <c r="F33" i="80"/>
  <c r="F13" i="68"/>
  <c r="C35" i="80"/>
  <c r="F19" i="80"/>
  <c r="G19" i="80" s="1"/>
  <c r="G21" i="80" s="1"/>
  <c r="C35" i="84"/>
  <c r="F33" i="84"/>
  <c r="F21" i="82"/>
  <c r="D35" i="84"/>
  <c r="F19" i="84"/>
  <c r="F19" i="82"/>
  <c r="F25" i="84"/>
  <c r="E21" i="84"/>
  <c r="C35" i="82"/>
  <c r="F35" i="82" s="1"/>
  <c r="F26" i="84"/>
  <c r="F35" i="84" l="1"/>
  <c r="F19" i="83"/>
  <c r="E21" i="83"/>
  <c r="F21" i="80"/>
  <c r="F35" i="80"/>
  <c r="F21" i="84"/>
  <c r="F21" i="83" l="1"/>
</calcChain>
</file>

<file path=xl/comments1.xml><?xml version="1.0" encoding="utf-8"?>
<comments xmlns="http://schemas.openxmlformats.org/spreadsheetml/2006/main">
  <authors>
    <author>User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kieg.gyermekvédelmi, helyi rendelet alapján adott támogatások,segélyek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kieg.gyermekvédelmi, helyi rendelet alapján adott támogatások,segélyek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civil szervezetek 8695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civil szervezetek 8695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23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User:Galántai 50%,Mészárosné 100 % , Dr. Welchner Edit 50 %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I23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User:Galántai 50%,Mészárosné 100 % , Dr. Welchner Edit 50 %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<sst xmlns="http://schemas.openxmlformats.org/spreadsheetml/2006/main" count="730" uniqueCount="391">
  <si>
    <t>Államháztartáson belülre működésre</t>
  </si>
  <si>
    <t>Államháztartáson kivülre működésre</t>
  </si>
  <si>
    <t>Megnevezés</t>
  </si>
  <si>
    <t>1.</t>
  </si>
  <si>
    <t>2.</t>
  </si>
  <si>
    <t>3.</t>
  </si>
  <si>
    <t>4.</t>
  </si>
  <si>
    <t>5.</t>
  </si>
  <si>
    <t>6.</t>
  </si>
  <si>
    <t>7.</t>
  </si>
  <si>
    <t>Jogcím</t>
  </si>
  <si>
    <t>Összesen</t>
  </si>
  <si>
    <t>eFt</t>
  </si>
  <si>
    <t>Működési bevételek</t>
  </si>
  <si>
    <t>Összesen:</t>
  </si>
  <si>
    <t>Helyi adók</t>
  </si>
  <si>
    <t>Saját erő</t>
  </si>
  <si>
    <t>Sportkör</t>
  </si>
  <si>
    <t>Sporthorgász Egyesület</t>
  </si>
  <si>
    <t>Lövész Technikai és Szabadidősport Egyesület</t>
  </si>
  <si>
    <t>Összeg</t>
  </si>
  <si>
    <t>Bácsbokod Művelődéséért Közhasznú Alapítvány</t>
  </si>
  <si>
    <t>Bácsbokod Oktatási Nevelési Alapítvány</t>
  </si>
  <si>
    <t>Polgár- és Vagyonvédelmi Egyesület</t>
  </si>
  <si>
    <t>Kézilabda Egyesület</t>
  </si>
  <si>
    <t>Tűzoltó Egyesület</t>
  </si>
  <si>
    <t>Költségvetési bevételek összesen</t>
  </si>
  <si>
    <t>Felhalmozási bevételek</t>
  </si>
  <si>
    <t>Finanszírozási bevételek</t>
  </si>
  <si>
    <t>Személyi juttatások</t>
  </si>
  <si>
    <t>EU-s projekt neve, azonosítója:</t>
  </si>
  <si>
    <t>Források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</si>
  <si>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</si>
  <si>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</si>
  <si>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</si>
  <si>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</si>
  <si>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</si>
  <si>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</si>
  <si>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</si>
  <si>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</si>
  <si>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</si>
  <si>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</si>
  <si>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</si>
  <si>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Sor-szám</t>
  </si>
  <si>
    <t>MEGNEVEZÉS</t>
  </si>
  <si>
    <t>Összesen
(7=3+4+5+6)</t>
  </si>
  <si>
    <t>ÖSSZES KÖTELEZETTSÉG</t>
  </si>
  <si>
    <t>Dologi kiadások</t>
  </si>
  <si>
    <t>Egyéb működési célú kiadások</t>
  </si>
  <si>
    <t>Track Dance Táncegyesület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</si>
  <si>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</si>
  <si>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</si>
  <si>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</si>
  <si>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</si>
  <si>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</si>
  <si>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</si>
  <si>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</si>
  <si>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</si>
  <si>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</si>
  <si>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Bácsbokod Nagyközség Önkormányzata EU-s projektjei</t>
  </si>
  <si>
    <t>Felhalmozási célú hitel vállalkozástól - pályázati önerő</t>
  </si>
  <si>
    <t xml:space="preserve">Összeg </t>
  </si>
  <si>
    <t>megnevezése</t>
  </si>
  <si>
    <t>(Ft)</t>
  </si>
  <si>
    <t>fő</t>
  </si>
  <si>
    <t>I.1.ba) A zöldterület-gazdálkodással kapcsolatos feladatok ellátásának támogatása</t>
  </si>
  <si>
    <t>II.1. Óvodapedagógusok, és az óvodapedagógusok nevelő munkáját közvetlenül segítők bértámogatása</t>
  </si>
  <si>
    <t>II.1. (1) 1 óvodapedagógusok elismert létszáma</t>
  </si>
  <si>
    <t>II.1. (2) 2 óvodapedagógusok nevelő munkáját közvetlenül segítők száma a Köznev. tv. 2. melléklete szerint</t>
  </si>
  <si>
    <t>II.2. Óvodaműködtetési támogatás</t>
  </si>
  <si>
    <t>IV.1.d. Települési önkormányzatok támogatása a nyilvános könyvári és közművelődési feladatokhoz</t>
  </si>
  <si>
    <t>Bácsbokodi Hagyományőrző Egyesület</t>
  </si>
  <si>
    <t>Ganbatte Karate Sporgegyesület</t>
  </si>
  <si>
    <t>Sundence TSE</t>
  </si>
  <si>
    <t>Rendőrség (körzeti megbízott)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</si>
  <si>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</si>
  <si>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</si>
  <si>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</si>
  <si>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</si>
  <si>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</si>
  <si>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</si>
  <si>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</si>
  <si>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</si>
  <si>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</si>
  <si>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</si>
  <si>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</si>
  <si>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</si>
  <si>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</si>
  <si>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</si>
  <si>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</si>
  <si>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</si>
  <si>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</si>
  <si>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K1</t>
  </si>
  <si>
    <t>K2</t>
  </si>
  <si>
    <t>Munkaadókat terhelő járulékok és szociális hozzájárulási adó</t>
  </si>
  <si>
    <t>K3</t>
  </si>
  <si>
    <t>K4</t>
  </si>
  <si>
    <t>Ellátottak pénzbeli juttatásai</t>
  </si>
  <si>
    <t xml:space="preserve">K5 </t>
  </si>
  <si>
    <t>K6</t>
  </si>
  <si>
    <t>Beruházások</t>
  </si>
  <si>
    <t>Felújítások</t>
  </si>
  <si>
    <t>K7</t>
  </si>
  <si>
    <t>K8</t>
  </si>
  <si>
    <t>Egyéb felhalmozási célú kiadások</t>
  </si>
  <si>
    <t>K9</t>
  </si>
  <si>
    <t>Finanszírozási kiadások</t>
  </si>
  <si>
    <t>Költésgvetési kiadások összesen</t>
  </si>
  <si>
    <t>Kiadások összesen</t>
  </si>
  <si>
    <t>B1</t>
  </si>
  <si>
    <t>B2</t>
  </si>
  <si>
    <t>B3</t>
  </si>
  <si>
    <t>B4</t>
  </si>
  <si>
    <t>B5</t>
  </si>
  <si>
    <t>B6</t>
  </si>
  <si>
    <t>B7</t>
  </si>
  <si>
    <t>B8</t>
  </si>
  <si>
    <t>Működési célú támogatások államháztartáson belülről</t>
  </si>
  <si>
    <t>ebből önkormányzatok működési támogatásai</t>
  </si>
  <si>
    <t>Felhalmozási célú támogatások államháztartáson belülről</t>
  </si>
  <si>
    <t>ebből önkormányzatok felhalmozási támogatásai</t>
  </si>
  <si>
    <t>Közhatalmi bevételek</t>
  </si>
  <si>
    <t>ebből helyi adók</t>
  </si>
  <si>
    <t>Működési célú átvett pénzeszközök</t>
  </si>
  <si>
    <t>Felhalmozási célú átvett pénzeszközök</t>
  </si>
  <si>
    <t>Bevételek összesen</t>
  </si>
  <si>
    <t>ebből általános tartalék</t>
  </si>
  <si>
    <t xml:space="preserve">         céltartalék</t>
  </si>
  <si>
    <t>Kötelező feladatok</t>
  </si>
  <si>
    <t>Önként vállalt feladatok</t>
  </si>
  <si>
    <t>Állami feladatok</t>
  </si>
  <si>
    <t xml:space="preserve">Megnevezés </t>
  </si>
  <si>
    <t xml:space="preserve"> I. A HELYI ÖNKORMÁNYZATOK MŰKÖDÉSÉNEK ÁLTALÁNOS TÁMOGATÁSA</t>
  </si>
  <si>
    <t>I.1.a) Önkormányzati hivatal működésének támogatása - elismert hivatali létszám alapján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</si>
  <si>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</si>
  <si>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</si>
  <si>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</si>
  <si>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- V. A zöldterület-gazdálkodással kapcsolatos feladatok ellátásának támogatása - beszámítás után</t>
  </si>
  <si>
    <t>I.1.bb) Közvilágítás fenntartásának támogatása</t>
  </si>
  <si>
    <t xml:space="preserve">I.1.bb) - V. Közvilágítás fenntartásának támogatása - beszámítás után
</t>
  </si>
  <si>
    <t>I.1.bc) Köztemető fenntartással kapcsolatos feladatok támogatása</t>
  </si>
  <si>
    <t>I.1.bc) - V. Köztemető fenntartással kapcsolatos feladatok támogatása - beszámítás után</t>
  </si>
  <si>
    <t>I.1.bd) Közutak fenntartásának támogatása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</si>
  <si>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</si>
  <si>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</si>
  <si>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	
</t>
  </si>
  <si>
    <t>V. Info Beszámítás</t>
  </si>
  <si>
    <t>II.1. (2) 1 óvodapedagógusok nevelő munkáját közvetlenül segítők száma a Köznev. tv. 2. melléklete szerint</t>
  </si>
  <si>
    <t>II.1. (1) 2 óvodapedagógusok elismert létszáma</t>
  </si>
  <si>
    <t xml:space="preserve">II.1. (3) 2 óvodapedagógusok elismert létszáma (pótlólagos összeg)		
</t>
  </si>
  <si>
    <t>II.2. (8) 1 gyermekek nevelése a napi 8 órát eléri vagy meghaladja</t>
  </si>
  <si>
    <t>II.2. (8) 2 gyermekek nevelése a napi 8 órát eléri vagy meghaladja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</si>
  <si>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</si>
  <si>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</si>
  <si>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</si>
  <si>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 xml:space="preserve"> IV. A TELEPÜLÉSI ÖNKORMÁNYZATOK KULTURÁLIS FELADATAINAK TÁMOGATÁSA</t>
  </si>
  <si>
    <t xml:space="preserve">Feladat megnevezése </t>
  </si>
  <si>
    <t>Önkormányzat összesen</t>
  </si>
  <si>
    <t>Bácsbokodi ÁMK összesen</t>
  </si>
  <si>
    <t>Mindösszesen</t>
  </si>
  <si>
    <t>Bácsbokod PH összesen</t>
  </si>
  <si>
    <t>Egyéb, az Önkormányzat rendeletében megállapított juttatás</t>
  </si>
  <si>
    <t>Bácsbokodi Községgazdálkodási Kft.</t>
  </si>
  <si>
    <t xml:space="preserve">Bácsbokodi Kommunális és Szolgáltató Kft. </t>
  </si>
  <si>
    <t xml:space="preserve">Belvízzel kapcsolatos geodétikai munkák </t>
  </si>
  <si>
    <t>Polifon Zenei Alapítvány</t>
  </si>
  <si>
    <t>MKKSZ</t>
  </si>
  <si>
    <t xml:space="preserve">Képviselők részére 6 db laptop beszerzése </t>
  </si>
  <si>
    <t>menny.egység</t>
  </si>
  <si>
    <t>Mutató</t>
  </si>
  <si>
    <t>I.1.d)-Lakott külterülettel kapcsolatos feladatok támogatása</t>
  </si>
  <si>
    <t>V. I.1..kiegészítés . I.1.jogcmekhez kapcsolódó kiegészítés</t>
  </si>
  <si>
    <t xml:space="preserve">I.1.-V. A települési önkormányzat működésének támogatása beszámítás és a kiegészítés után </t>
  </si>
  <si>
    <t>III.3.f. (1) Időskorúak nappali intézményi ellátása</t>
  </si>
  <si>
    <t xml:space="preserve">TÁMOGATÁS MINDÖSSZESEN : </t>
  </si>
  <si>
    <t>Bácsbokodi Német Nemzetiségi  Önkormányzat</t>
  </si>
  <si>
    <t xml:space="preserve">Adatok ezer Ft-ban </t>
  </si>
  <si>
    <t>Működési kiadások</t>
  </si>
  <si>
    <t xml:space="preserve">A </t>
  </si>
  <si>
    <t>B</t>
  </si>
  <si>
    <t xml:space="preserve">Működési célú támogatások áh-on belülről </t>
  </si>
  <si>
    <t xml:space="preserve">Közhatalmi bevételek </t>
  </si>
  <si>
    <t xml:space="preserve">Munkaadókat terhelő járulékok és szociális hozzájárulási adó </t>
  </si>
  <si>
    <t xml:space="preserve">Dologi kiadások </t>
  </si>
  <si>
    <t>Működési célú átvett pénzeszközök (áh-n belülről)</t>
  </si>
  <si>
    <t xml:space="preserve">Ellátottak pénzbeli juttatása </t>
  </si>
  <si>
    <t>Működési célú átvett pénzeszközök (áh-n kivülről)</t>
  </si>
  <si>
    <t>Költségvetési működési bevételek</t>
  </si>
  <si>
    <t xml:space="preserve">Költségvetési működési kiadások </t>
  </si>
  <si>
    <t xml:space="preserve">Költségvetés működési = bevétel - kiadás </t>
  </si>
  <si>
    <t xml:space="preserve">Finanszírozási bevételek </t>
  </si>
  <si>
    <t xml:space="preserve">Finanszírozási kiadások </t>
  </si>
  <si>
    <t xml:space="preserve">MŰKÖDÉSI BEVÉTELEK ÖSSZESEN: </t>
  </si>
  <si>
    <t xml:space="preserve">MŰKÖDÉSI KIADÁSOK ÖSSZESEN: </t>
  </si>
  <si>
    <t>Felhalmozási  bevételek</t>
  </si>
  <si>
    <t>Felhalmozási kiadások</t>
  </si>
  <si>
    <t xml:space="preserve">Felhalmozási célú támogatások áh-n belülről </t>
  </si>
  <si>
    <t xml:space="preserve">Beruházások </t>
  </si>
  <si>
    <t xml:space="preserve">Felújítások </t>
  </si>
  <si>
    <t xml:space="preserve">Felhalmozási célú  átvett pénzeszközök </t>
  </si>
  <si>
    <t xml:space="preserve">Egyéb felhalmozási célú kiadások </t>
  </si>
  <si>
    <t>Költségvetési felhalmozási bevételek</t>
  </si>
  <si>
    <t xml:space="preserve">Költségvetési felhalmozási kiadások </t>
  </si>
  <si>
    <t xml:space="preserve">FELHALMOZÁSI BEVÉTELEK ÖSSZESEN: </t>
  </si>
  <si>
    <t xml:space="preserve">FELHALMOZÁSI KIADÁSOK ÖSSZESEN: </t>
  </si>
  <si>
    <t xml:space="preserve">Költségvetési bevételek összesen: </t>
  </si>
  <si>
    <t xml:space="preserve">Költségvetési kiadások összesen: </t>
  </si>
  <si>
    <t xml:space="preserve">Finanszírozási bevételek összesen: </t>
  </si>
  <si>
    <t xml:space="preserve">Finanszírozási kiadások összesen: </t>
  </si>
  <si>
    <t xml:space="preserve">BEVÉTELEK ÖSSZESEN: </t>
  </si>
  <si>
    <t xml:space="preserve">KIADÁSOK ÖSSZESEN: </t>
  </si>
  <si>
    <t>ÖSSZES KÖLTSÉGVETÉSI BEVÉTEL-KIADÁS</t>
  </si>
  <si>
    <t xml:space="preserve">ÖSSZES BEVÉTEL - KIADÁS </t>
  </si>
  <si>
    <t>Bácsbokod  Nagyközség Önkormányzat összevont költségvetési mérlege</t>
  </si>
  <si>
    <t xml:space="preserve">Költségvetés felhalmozási = Bevétel-kiadás </t>
  </si>
  <si>
    <t xml:space="preserve">Finanszírozási  = bevétel - kiadás  </t>
  </si>
  <si>
    <t>Fajlagos összeg</t>
  </si>
  <si>
    <t>Ft</t>
  </si>
  <si>
    <t>hektár</t>
  </si>
  <si>
    <t>km</t>
  </si>
  <si>
    <t>m2</t>
  </si>
  <si>
    <t>kült.lakos</t>
  </si>
  <si>
    <t>I.1.d)V. Lakott külterülettel kapcsolatos feladatok támogatása beszámítás után</t>
  </si>
  <si>
    <t xml:space="preserve"> 2016. évben 8 hónapra</t>
  </si>
  <si>
    <t xml:space="preserve"> 2016. évben 4 hónapra</t>
  </si>
  <si>
    <t>II.2. (1) 1 gyermekek nevelése a napi 8 órát nem éri el</t>
  </si>
  <si>
    <t>II.2. (1) 2 gyermekek nevelése a napi 8 órát nem éri el</t>
  </si>
  <si>
    <t xml:space="preserve">II.5.a (1)  Pedagógus II.kategóriába sorolt óvodapedagógusok kiegészítő támogatása </t>
  </si>
  <si>
    <t xml:space="preserve"> II. A TELEPÜLÉSI ÖNKORMÁNYZATOK EGYES  KÖZNEVELÉSI  FELADATAINAK TÁMOGATÁSA</t>
  </si>
  <si>
    <t xml:space="preserve"> III. A TELEPÜLÉSI ÖNKORMÁNYZATOK SZOCIÁLIS ,  GYERMEKJÓLÉTI ÉS GYERMEKÉTKEZTETÉSI  FELADATAINAK TÁMOGATÁSA</t>
  </si>
  <si>
    <t xml:space="preserve">III.3.a Család-és gyermekjóléti szolgálat </t>
  </si>
  <si>
    <t xml:space="preserve">Szám.létsz. </t>
  </si>
  <si>
    <t xml:space="preserve">III.5.c)A rászoruló gyermekek intézményen kivüli szünidei étkeztetésének támogtása </t>
  </si>
  <si>
    <t>III.2.Települési önkormányzatok szociális feladatainak egyéb támogatása</t>
  </si>
  <si>
    <t>Bácsbokod Nagyközség Önkormányzatának  2016. évi állami hozzájárulásainak alakulása</t>
  </si>
  <si>
    <t>Bácsbokod Nagyközség Önkormányzatának 2016. évi költségvetése</t>
  </si>
  <si>
    <t>Bácsbokodi Polgármesteri Hivatal 2016. évi költségvetése</t>
  </si>
  <si>
    <t>Bácsbokodi Általános Művelődési Központ 2016. évi költségvetése</t>
  </si>
  <si>
    <t>Bácsbokodi Idősek Klubja 2016. évi költségvetése</t>
  </si>
  <si>
    <t>Bácsbokod Nagyközség Önkormányzatának 2016. évi beruházási előirányzatai</t>
  </si>
  <si>
    <t>Bácsbokod Nagyközség Önkormányzatának 2016. évi felújítási előirányzatai</t>
  </si>
  <si>
    <t>Bácsbokod Nagyközség Önkormányzat adósságot keletkeztető ügyletekből és kezességvállalásokból fennálló kötelezettségei 2016. év</t>
  </si>
  <si>
    <t>Bácsbokod Nagyközség Önkormányzat saját bevételeinek részletezése az adósságot keletkeztető ügyletből származó 2016. évi fizetési kötelezettség megállapításához</t>
  </si>
  <si>
    <t>2016. évi előirányzat</t>
  </si>
  <si>
    <t>Bácsbokod Nagyközség Önkormányzata által a lakosságnak juttatott szociális, rászorultsági jellegű ellátásai 2016. évben</t>
  </si>
  <si>
    <t>Bácsbokod Nagyközség Önkormányzata 2016. évi államháztartáson kívülre és belülre átadott pénzeszközei (támogatások)</t>
  </si>
  <si>
    <t>......................, 2016. .......................... hó ..... nap</t>
  </si>
  <si>
    <t>Rendszeres gyermekvédelmi támogatás/Gyvt. 20/A)</t>
  </si>
  <si>
    <t>2016.évi eredeti előirányzat</t>
  </si>
  <si>
    <t xml:space="preserve">2016.évi eredeti előirányzat </t>
  </si>
  <si>
    <t>Bácsbokod Nagyközség Önkormányzatának összevont 2016. évi költségvetése</t>
  </si>
  <si>
    <t>Védőnői szolgálat nyomtató</t>
  </si>
  <si>
    <t>Magyar Vöröskereszt Bácsbokodi Alapszervezete</t>
  </si>
  <si>
    <t xml:space="preserve">Szabadidő és Tömegsport </t>
  </si>
  <si>
    <t>Művelődési Ház porszívó</t>
  </si>
  <si>
    <t>Óvoda porszívó</t>
  </si>
  <si>
    <t>Óvoda homokozó takaró</t>
  </si>
  <si>
    <t xml:space="preserve">Óvoda ételszállító edényzet ( badella 4 db, edény fedővel 2 db ) </t>
  </si>
  <si>
    <t xml:space="preserve">Bácsbokodi ÁMK összesen: </t>
  </si>
  <si>
    <t>Bácsbokodi Idősek Klubja ( egyéb kisértékű tárgyi eszk. )</t>
  </si>
  <si>
    <t>Közfogl.Start Minta Belvíz ( árokburkoló elem 4.534 e Ft , lengőkasza 940 e Ft )</t>
  </si>
  <si>
    <t>Közfogl.Start Minta Járda( cemen,sóder 4 540 e Ft,járdalap 886 e Ft, térháló 294 e Ft ,szegélykő 419 e Ft ,granilflex 39 e Ft , lapvibrátor 340 e Ft )</t>
  </si>
  <si>
    <t>Közfogl.Start Minta Bérlakás ( tetőléc,gerenda,homok,cement, sóder,kúpcserép,padló deszka, fóllia építési anyagok,ajtók 2 704 e Ft, betonkeverő  2 db 449 e Ft , talicska 91 e Ft, sarokcsiszoló 82 e Ft , lapát,nyéllel 10e Ft )</t>
  </si>
  <si>
    <t xml:space="preserve">Konyha  3 aknás villanysütő </t>
  </si>
  <si>
    <t xml:space="preserve">Konyha függönyök ebédlőbe </t>
  </si>
  <si>
    <t>Konyha  ( maghőmérő, húsklopfoló,fakanalak, késtartó  )</t>
  </si>
  <si>
    <t xml:space="preserve">2016.eredeti előirányzat </t>
  </si>
  <si>
    <t>Konyha ( 1 db kisebb lábos, 1 db kisebb fazék)</t>
  </si>
  <si>
    <t xml:space="preserve">Felsőszentiváni Szoc.Szolg. Házi segítségnyújtás </t>
  </si>
  <si>
    <t xml:space="preserve">Felsőszentiváni Szoc.Szolg. Szoc.étkezés </t>
  </si>
  <si>
    <t xml:space="preserve">Homokhátsági Reionális </t>
  </si>
  <si>
    <t xml:space="preserve">Felső Bácskai Ívóvizminőségjavító Társulás </t>
  </si>
  <si>
    <t xml:space="preserve">Bursa Hungarica </t>
  </si>
  <si>
    <t>Színes fénymásológép</t>
  </si>
  <si>
    <t>Bácsbokod PH ( számítógépek,fénymásoló, nyomtatók,szoftverek)</t>
  </si>
  <si>
    <t>Bácsbokod Nagyközség Önkormányzatának 2016. évi létszámkerete</t>
  </si>
  <si>
    <t>Önkormányzat</t>
  </si>
  <si>
    <t>Bácsbokodi Polgármesteri Hivatal</t>
  </si>
  <si>
    <t xml:space="preserve">Bácsbokodi Idősek Klubja </t>
  </si>
  <si>
    <t>Bácsbokodi ÁMK</t>
  </si>
  <si>
    <t>Teljes munka idős</t>
  </si>
  <si>
    <t>Rész-
munkaidős</t>
  </si>
  <si>
    <t>Teljes munkaidős</t>
  </si>
  <si>
    <t>Munkajogi nyitó létszám közfoglalkotatottak nélkül</t>
  </si>
  <si>
    <t>Köztisztviselő</t>
  </si>
  <si>
    <t>Közalkalmazott</t>
  </si>
  <si>
    <t>Mtv. szerint foglalkoztatott</t>
  </si>
  <si>
    <t>Egyéb (polgármester)</t>
  </si>
  <si>
    <t>Átlagos statisztikai állományi létszám közfoglalkoztatott nélkül</t>
  </si>
  <si>
    <t>Várható munkajogi záró létszám közfoglalkoztatottak nélkül</t>
  </si>
  <si>
    <t>Közfoglalkoztatottak munkajogi nyitó létszáma</t>
  </si>
  <si>
    <t>Közfoglalkoztatottak átlagos statisztikai állományi létszáma</t>
  </si>
  <si>
    <t>Közfoglalkoztatottak várható munkajogi záró létszáma</t>
  </si>
  <si>
    <t xml:space="preserve">Gyalogátkelőhely létesítése a Hivatal és a Hősök tere között </t>
  </si>
  <si>
    <t>"Nemzeti Ovi-Foci, Ovi-Sport Program"pályázat  önerő</t>
  </si>
  <si>
    <r>
      <t>VP-6-7.4.1.1-16 azonosítószámú „</t>
    </r>
    <r>
      <rPr>
        <i/>
        <sz val="10"/>
        <rFont val="Times New Roman"/>
        <family val="1"/>
        <charset val="238"/>
      </rPr>
      <t>Településképet meghatározó épületek külső rekonstrukciója, többfunkciós közösségi tér létrehozása, fejlesztése, energetikai korszerűsítés”</t>
    </r>
    <r>
      <rPr>
        <sz val="1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című pályázati felhívás Hivatal épülete önerő</t>
    </r>
  </si>
  <si>
    <t>Munkaadókat terhelő jár.</t>
  </si>
  <si>
    <t>adatok eFt-ban</t>
  </si>
  <si>
    <t>jogcím/ hónap</t>
  </si>
  <si>
    <t xml:space="preserve">január </t>
  </si>
  <si>
    <t xml:space="preserve">február </t>
  </si>
  <si>
    <t xml:space="preserve">március </t>
  </si>
  <si>
    <t xml:space="preserve">április </t>
  </si>
  <si>
    <t xml:space="preserve">május </t>
  </si>
  <si>
    <t xml:space="preserve">június </t>
  </si>
  <si>
    <t xml:space="preserve">július </t>
  </si>
  <si>
    <t xml:space="preserve">augusztus </t>
  </si>
  <si>
    <t xml:space="preserve">szeptember </t>
  </si>
  <si>
    <t>október</t>
  </si>
  <si>
    <t xml:space="preserve">november </t>
  </si>
  <si>
    <t xml:space="preserve">december </t>
  </si>
  <si>
    <t xml:space="preserve">Eredeti előirányzat összesen: </t>
  </si>
  <si>
    <t>B E V É T E L E K</t>
  </si>
  <si>
    <t>Működési célú támogatások államháztartáson belülről (B1)</t>
  </si>
  <si>
    <t>Felhalmozási célú támogatások államháztartáson belülről (B2)</t>
  </si>
  <si>
    <t xml:space="preserve">Közhatalmi bevételek ( B3) </t>
  </si>
  <si>
    <t>Működési bevételek ( B4)</t>
  </si>
  <si>
    <t xml:space="preserve">Felhalmozási bevételek ( B5) </t>
  </si>
  <si>
    <t xml:space="preserve">Működési célú átvett pénzeszközök ( B6) </t>
  </si>
  <si>
    <t>Felhalmozási célú átvett pénzeszközök (B7)</t>
  </si>
  <si>
    <t xml:space="preserve">KÖLTSÉGVETÉSI BEVÉTELEK ÖSSZESEN: </t>
  </si>
  <si>
    <t>Központi , irámyító szervi támogatás ( B816)</t>
  </si>
  <si>
    <t>Egyéb finanszírozási bevételek ( B8 a B816 kivételével )</t>
  </si>
  <si>
    <t xml:space="preserve">FINANSZÍROZÁSI BEVÉTELEK </t>
  </si>
  <si>
    <t>BEVÉTELEK MINDÖSSZESEN:</t>
  </si>
  <si>
    <t xml:space="preserve">K I A D Á S O K </t>
  </si>
  <si>
    <t>Személyi jutattások (K1)</t>
  </si>
  <si>
    <t>Munkaadókat terhelő járulékok és szociális hozz.adó (K2)</t>
  </si>
  <si>
    <t>Dologi kiadások (K3)</t>
  </si>
  <si>
    <t>Ellátottak pénzbeli juttatásai ( K4)</t>
  </si>
  <si>
    <t>Egyéb Működési kiadások (K5)</t>
  </si>
  <si>
    <t>Beruházások (K6)</t>
  </si>
  <si>
    <t>Felújítások (K7)</t>
  </si>
  <si>
    <t>Egyéb felhalmozási kidások (K8)</t>
  </si>
  <si>
    <t>Finanszírozási kiadások ( K9)</t>
  </si>
  <si>
    <t xml:space="preserve">KÖLTSÉGVETÉSI KIADÁSOK ÖSSZESEN: </t>
  </si>
  <si>
    <t>Egyenleg</t>
  </si>
  <si>
    <t xml:space="preserve">Bácsbokod  Nagyközség Önkormányzat előirányzat felhasználási és likviditási  ütemterve 2016.évre </t>
  </si>
  <si>
    <t xml:space="preserve">I.6. A 2015.évről áthúzódó bérkompenzáció támogatása </t>
  </si>
  <si>
    <t>4/2016. (II.10.) önkrományzati rendelet 1. számú melléklete</t>
  </si>
  <si>
    <t>4/2016. (III.10.) önkrományzati rendelet 1/a. számú melléklete</t>
  </si>
  <si>
    <t>4/2016. (III.10.) önkrományzati rendelet 2. számú melléklete</t>
  </si>
  <si>
    <t>4/2016. (III.10.) önkrományzati rendelet 1/d. számú melléklete</t>
  </si>
  <si>
    <t>4/2016. (III.10.) önkrományzati rendelet 1/c. számú melléklete</t>
  </si>
  <si>
    <t>4/2016. (III.10.) önkrományzati rendelet 1/b. számú melléklete</t>
  </si>
  <si>
    <t>4/2016. (III.10.) önkrományzati rendelet 3. számú melléklete</t>
  </si>
  <si>
    <t>4/2016. (III.10.) önkrományzati rendelet 4. számú melléklete</t>
  </si>
  <si>
    <t>4/2016. (III.10.)  önkormányzati rendelet 6. számú melléklete</t>
  </si>
  <si>
    <t>4/2016. (III.10.)  önkormányzati rendelet 5. számú melléklete</t>
  </si>
  <si>
    <t>4/2016. (III.10.)  önkormányzati rendelet 7. számú melléklete</t>
  </si>
  <si>
    <t>4/2016. (III.10.)  önkormányzati rendelet 11. számú melléklete</t>
  </si>
  <si>
    <t>4/2016. (III.10.) önkrományzati rendelet 13. számú melléklete</t>
  </si>
  <si>
    <t>4/2016. (III.10.) önkrományzati rendelet 12. számú melléklete</t>
  </si>
  <si>
    <t>4/2016. (III.10.) önkormányzati rendelet 10. számú melléklete</t>
  </si>
  <si>
    <t>4/2016. (III.10.)  önkormányzati rendelet 9. számú melléklete</t>
  </si>
  <si>
    <t>4/2016. (III.10.)  önkormányzati rendelet 8. számú melléklete</t>
  </si>
  <si>
    <t>Módosítás I.</t>
  </si>
  <si>
    <t xml:space="preserve">Módosítás I. </t>
  </si>
  <si>
    <t>2016.évi módosított előirányzat</t>
  </si>
  <si>
    <t xml:space="preserve">2016.évi módosított előirányzat </t>
  </si>
  <si>
    <t xml:space="preserve">Egyéb beszerzések </t>
  </si>
  <si>
    <t>C</t>
  </si>
  <si>
    <t xml:space="preserve">2016.módosított előirányzat </t>
  </si>
  <si>
    <t>Módosítás II.</t>
  </si>
  <si>
    <t xml:space="preserve">Módosítás II. </t>
  </si>
  <si>
    <t xml:space="preserve">Labdarúgás Utánpótlásáért Alapítvány </t>
  </si>
  <si>
    <t xml:space="preserve">Szoc.kölcsön Kollár Sándor </t>
  </si>
  <si>
    <t>Gépészeti tervek orvosi rendelő</t>
  </si>
  <si>
    <t xml:space="preserve">Rehabilitációs környezettervező szakértés </t>
  </si>
  <si>
    <t>Épületvillamossági tervek ortvosi rendelő</t>
  </si>
  <si>
    <t>Költségvetés készítés orvosi rendelő</t>
  </si>
  <si>
    <t>Költségvetés készítés polgármesteri hivatal</t>
  </si>
  <si>
    <t>Építési tervdokumentáció polgármesteri hivatal</t>
  </si>
  <si>
    <t xml:space="preserve">Költségvetés készítés védőnői szolgálat fleújítás korszerűsítéshez </t>
  </si>
  <si>
    <t xml:space="preserve">Bérlakások felújításához anyagok vásárlása </t>
  </si>
  <si>
    <t xml:space="preserve">Nokia 230 mobiltelefon önkormányzat </t>
  </si>
  <si>
    <t xml:space="preserve">Csőgordon biztonsági mobil tábla </t>
  </si>
  <si>
    <t xml:space="preserve">Biztonsági gyerekhinta </t>
  </si>
  <si>
    <t xml:space="preserve">Zanussi hűtőszekrény - védőnők </t>
  </si>
  <si>
    <t>Mindösszesen  41356</t>
  </si>
  <si>
    <t>Önkormányzat összesen  38065</t>
  </si>
  <si>
    <t xml:space="preserve">12/2016.(VIII.4.) önkormányzati rendelet 1.számú melléklete </t>
  </si>
  <si>
    <t xml:space="preserve">12/2016.(VIII.4.) önkormányzati rendelet 2.számú melléklete </t>
  </si>
  <si>
    <t xml:space="preserve">12/2016.(VIII.4.) önkormányzati rendelet 3.számú melléklete </t>
  </si>
  <si>
    <t xml:space="preserve">12/2016.(VIII.4.) önkormányzati rendelet 4.számú melléklete </t>
  </si>
  <si>
    <t xml:space="preserve">12/2016.(VIII.4.) önkormányzati rendelet 5.számú melléklete </t>
  </si>
  <si>
    <t xml:space="preserve">12/2016.(VIII.4.) önkormányzati rendelet 6.számú melléklete </t>
  </si>
  <si>
    <t>12/2016. (VIII.4.) önkrományzati rendelet 7. számú melléklete</t>
  </si>
  <si>
    <t>12/2016. (VIII.4.) önkrományzati rendelet 8. számú melléklete</t>
  </si>
  <si>
    <t>12/2016. (VIII.4.) önkrományzati rendelet 9. számú melléklete</t>
  </si>
  <si>
    <t xml:space="preserve">12/2016.(VIII.4.) önkormányzati rendelet 10.számú melléklete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</si>
</sst>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</numFmts>
  <fonts count="8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Arial"/>
      <family val="2"/>
      <charset val="238"/>
    </font>
    <font>
      <b/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2"/>
      <name val="Times New Roman"/>
      <family val="1"/>
      <charset val="238"/>
    </font>
    <font>
      <b/>
      <sz val="10"/>
      <color indexed="60"/>
      <name val="Times New Roman"/>
      <family val="1"/>
      <charset val="238"/>
    </font>
    <font>
      <sz val="10"/>
      <color indexed="6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.5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sz val="10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5" applyNumberFormat="0" applyAlignment="0" applyProtection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7" fillId="4" borderId="7" applyNumberFormat="0" applyFont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2" fillId="0" borderId="0"/>
    <xf numFmtId="0" fontId="3" fillId="0" borderId="0"/>
    <xf numFmtId="0" fontId="55" fillId="0" borderId="0"/>
    <xf numFmtId="0" fontId="42" fillId="0" borderId="0"/>
    <xf numFmtId="0" fontId="55" fillId="0" borderId="0"/>
    <xf numFmtId="0" fontId="27" fillId="0" borderId="0"/>
    <xf numFmtId="0" fontId="27" fillId="0" borderId="0"/>
    <xf numFmtId="0" fontId="55" fillId="0" borderId="0"/>
    <xf numFmtId="0" fontId="33" fillId="0" borderId="9" applyNumberFormat="0" applyFill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6" borderId="1" applyNumberFormat="0" applyAlignment="0" applyProtection="0"/>
    <xf numFmtId="0" fontId="1" fillId="0" borderId="0"/>
  </cellStyleXfs>
  <cellXfs count="427">
    <xf numFmtId="0" fontId="0" fillId="0" borderId="0" xfId="0"/>
    <xf numFmtId="0" fontId="6" fillId="0" borderId="0" xfId="0" applyFont="1"/>
    <xf numFmtId="0" fontId="6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8" fillId="0" borderId="0" xfId="0" applyFont="1" applyFill="1"/>
    <xf numFmtId="0" fontId="4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3" fontId="18" fillId="0" borderId="10" xfId="0" applyNumberFormat="1" applyFont="1" applyFill="1" applyBorder="1"/>
    <xf numFmtId="0" fontId="11" fillId="0" borderId="10" xfId="0" applyFont="1" applyFill="1" applyBorder="1"/>
    <xf numFmtId="0" fontId="27" fillId="0" borderId="0" xfId="51" applyFill="1" applyProtection="1"/>
    <xf numFmtId="0" fontId="27" fillId="0" borderId="0" xfId="51" applyFill="1"/>
    <xf numFmtId="0" fontId="38" fillId="0" borderId="0" xfId="51" applyFont="1" applyFill="1" applyProtection="1"/>
    <xf numFmtId="0" fontId="40" fillId="0" borderId="11" xfId="51" applyFont="1" applyFill="1" applyBorder="1" applyAlignment="1" applyProtection="1">
      <alignment vertical="center"/>
    </xf>
    <xf numFmtId="0" fontId="40" fillId="0" borderId="12" xfId="51" applyFont="1" applyFill="1" applyBorder="1" applyAlignment="1" applyProtection="1">
      <alignment horizontal="center" vertical="center"/>
    </xf>
    <xf numFmtId="0" fontId="40" fillId="0" borderId="13" xfId="51" applyFont="1" applyFill="1" applyBorder="1" applyAlignment="1" applyProtection="1">
      <alignment horizontal="center" vertical="center"/>
    </xf>
    <xf numFmtId="49" fontId="37" fillId="0" borderId="14" xfId="51" applyNumberFormat="1" applyFont="1" applyFill="1" applyBorder="1" applyAlignment="1" applyProtection="1">
      <alignment vertical="center"/>
    </xf>
    <xf numFmtId="3" fontId="37" fillId="0" borderId="15" xfId="51" applyNumberFormat="1" applyFont="1" applyFill="1" applyBorder="1" applyAlignment="1" applyProtection="1">
      <alignment vertical="center"/>
      <protection locked="0"/>
    </xf>
    <xf numFmtId="3" fontId="37" fillId="0" borderId="16" xfId="51" applyNumberFormat="1" applyFont="1" applyFill="1" applyBorder="1" applyAlignment="1" applyProtection="1">
      <alignment vertical="center"/>
    </xf>
    <xf numFmtId="49" fontId="41" fillId="0" borderId="17" xfId="51" quotePrefix="1" applyNumberFormat="1" applyFont="1" applyFill="1" applyBorder="1" applyAlignment="1" applyProtection="1">
      <alignment horizontal="left" vertical="center" indent="1"/>
    </xf>
    <xf numFmtId="3" fontId="41" fillId="0" borderId="10" xfId="51" applyNumberFormat="1" applyFont="1" applyFill="1" applyBorder="1" applyAlignment="1" applyProtection="1">
      <alignment vertical="center"/>
      <protection locked="0"/>
    </xf>
    <xf numFmtId="3" fontId="41" fillId="0" borderId="18" xfId="51" applyNumberFormat="1" applyFont="1" applyFill="1" applyBorder="1" applyAlignment="1" applyProtection="1">
      <alignment vertical="center"/>
    </xf>
    <xf numFmtId="49" fontId="37" fillId="0" borderId="17" xfId="51" applyNumberFormat="1" applyFont="1" applyFill="1" applyBorder="1" applyAlignment="1" applyProtection="1">
      <alignment vertical="center"/>
    </xf>
    <xf numFmtId="3" fontId="37" fillId="0" borderId="10" xfId="51" applyNumberFormat="1" applyFont="1" applyFill="1" applyBorder="1" applyAlignment="1" applyProtection="1">
      <alignment vertical="center"/>
      <protection locked="0"/>
    </xf>
    <xf numFmtId="3" fontId="37" fillId="0" borderId="18" xfId="51" applyNumberFormat="1" applyFont="1" applyFill="1" applyBorder="1" applyAlignment="1" applyProtection="1">
      <alignment vertical="center"/>
    </xf>
    <xf numFmtId="49" fontId="37" fillId="0" borderId="19" xfId="51" applyNumberFormat="1" applyFont="1" applyFill="1" applyBorder="1" applyAlignment="1" applyProtection="1">
      <alignment vertical="center"/>
      <protection locked="0"/>
    </xf>
    <xf numFmtId="3" fontId="37" fillId="0" borderId="20" xfId="51" applyNumberFormat="1" applyFont="1" applyFill="1" applyBorder="1" applyAlignment="1" applyProtection="1">
      <alignment vertical="center"/>
      <protection locked="0"/>
    </xf>
    <xf numFmtId="49" fontId="40" fillId="0" borderId="21" xfId="51" applyNumberFormat="1" applyFont="1" applyFill="1" applyBorder="1" applyAlignment="1" applyProtection="1">
      <alignment vertical="center"/>
    </xf>
    <xf numFmtId="3" fontId="37" fillId="0" borderId="22" xfId="51" applyNumberFormat="1" applyFont="1" applyFill="1" applyBorder="1" applyAlignment="1" applyProtection="1">
      <alignment vertical="center"/>
    </xf>
    <xf numFmtId="3" fontId="37" fillId="0" borderId="23" xfId="51" applyNumberFormat="1" applyFont="1" applyFill="1" applyBorder="1" applyAlignment="1" applyProtection="1">
      <alignment vertical="center"/>
    </xf>
    <xf numFmtId="0" fontId="27" fillId="0" borderId="0" xfId="51" applyFill="1" applyAlignment="1" applyProtection="1">
      <alignment vertical="center"/>
    </xf>
    <xf numFmtId="49" fontId="37" fillId="0" borderId="17" xfId="51" applyNumberFormat="1" applyFont="1" applyFill="1" applyBorder="1" applyAlignment="1" applyProtection="1">
      <alignment horizontal="left" vertical="center"/>
    </xf>
    <xf numFmtId="49" fontId="37" fillId="0" borderId="17" xfId="51" applyNumberFormat="1" applyFont="1" applyFill="1" applyBorder="1" applyAlignment="1" applyProtection="1">
      <alignment vertical="center"/>
      <protection locked="0"/>
    </xf>
    <xf numFmtId="0" fontId="44" fillId="0" borderId="0" xfId="48" applyFont="1" applyFill="1"/>
    <xf numFmtId="165" fontId="43" fillId="0" borderId="0" xfId="48" applyNumberFormat="1" applyFont="1" applyFill="1" applyBorder="1" applyAlignment="1" applyProtection="1">
      <alignment horizontal="centerContinuous" vertical="center"/>
    </xf>
    <xf numFmtId="0" fontId="45" fillId="0" borderId="0" xfId="51" applyFont="1" applyFill="1" applyBorder="1" applyAlignment="1" applyProtection="1"/>
    <xf numFmtId="0" fontId="47" fillId="0" borderId="20" xfId="48" applyFont="1" applyFill="1" applyBorder="1" applyAlignment="1">
      <alignment horizontal="center" vertical="center" wrapText="1"/>
    </xf>
    <xf numFmtId="0" fontId="48" fillId="0" borderId="21" xfId="48" applyFont="1" applyFill="1" applyBorder="1" applyAlignment="1">
      <alignment horizontal="center" vertical="center"/>
    </xf>
    <xf numFmtId="0" fontId="48" fillId="0" borderId="22" xfId="48" applyFont="1" applyFill="1" applyBorder="1" applyAlignment="1">
      <alignment horizontal="center" vertical="center"/>
    </xf>
    <xf numFmtId="0" fontId="48" fillId="0" borderId="23" xfId="48" applyFont="1" applyFill="1" applyBorder="1" applyAlignment="1">
      <alignment horizontal="center" vertical="center"/>
    </xf>
    <xf numFmtId="0" fontId="48" fillId="0" borderId="24" xfId="48" applyFont="1" applyFill="1" applyBorder="1" applyAlignment="1">
      <alignment horizontal="center" vertical="center"/>
    </xf>
    <xf numFmtId="166" fontId="48" fillId="0" borderId="25" xfId="26" applyNumberFormat="1" applyFont="1" applyFill="1" applyBorder="1" applyProtection="1">
      <protection locked="0"/>
    </xf>
    <xf numFmtId="0" fontId="48" fillId="0" borderId="17" xfId="48" applyFont="1" applyFill="1" applyBorder="1" applyAlignment="1">
      <alignment horizontal="center" vertical="center"/>
    </xf>
    <xf numFmtId="0" fontId="48" fillId="0" borderId="10" xfId="48" applyFont="1" applyFill="1" applyBorder="1" applyProtection="1">
      <protection locked="0"/>
    </xf>
    <xf numFmtId="166" fontId="48" fillId="0" borderId="10" xfId="26" applyNumberFormat="1" applyFont="1" applyFill="1" applyBorder="1" applyProtection="1">
      <protection locked="0"/>
    </xf>
    <xf numFmtId="166" fontId="48" fillId="0" borderId="18" xfId="26" applyNumberFormat="1" applyFont="1" applyFill="1" applyBorder="1"/>
    <xf numFmtId="0" fontId="48" fillId="0" borderId="19" xfId="48" applyFont="1" applyFill="1" applyBorder="1" applyAlignment="1">
      <alignment horizontal="center" vertical="center"/>
    </xf>
    <xf numFmtId="0" fontId="48" fillId="0" borderId="20" xfId="48" applyFont="1" applyFill="1" applyBorder="1" applyProtection="1">
      <protection locked="0"/>
    </xf>
    <xf numFmtId="166" fontId="48" fillId="0" borderId="20" xfId="26" applyNumberFormat="1" applyFont="1" applyFill="1" applyBorder="1" applyProtection="1">
      <protection locked="0"/>
    </xf>
    <xf numFmtId="0" fontId="47" fillId="0" borderId="22" xfId="48" applyFont="1" applyFill="1" applyBorder="1"/>
    <xf numFmtId="166" fontId="48" fillId="0" borderId="22" xfId="48" applyNumberFormat="1" applyFont="1" applyFill="1" applyBorder="1"/>
    <xf numFmtId="166" fontId="48" fillId="0" borderId="23" xfId="48" applyNumberFormat="1" applyFont="1" applyFill="1" applyBorder="1"/>
    <xf numFmtId="0" fontId="54" fillId="0" borderId="0" xfId="51" applyFont="1" applyFill="1" applyBorder="1" applyAlignment="1" applyProtection="1">
      <alignment horizontal="right"/>
    </xf>
    <xf numFmtId="0" fontId="52" fillId="0" borderId="14" xfId="48" applyFont="1" applyFill="1" applyBorder="1" applyAlignment="1" applyProtection="1">
      <alignment horizontal="center" vertical="center" wrapText="1"/>
    </xf>
    <xf numFmtId="0" fontId="52" fillId="0" borderId="15" xfId="48" applyFont="1" applyFill="1" applyBorder="1" applyAlignment="1" applyProtection="1">
      <alignment horizontal="center" vertical="center" wrapText="1"/>
    </xf>
    <xf numFmtId="0" fontId="52" fillId="0" borderId="16" xfId="48" applyFont="1" applyFill="1" applyBorder="1" applyAlignment="1" applyProtection="1">
      <alignment horizontal="center" vertical="center" wrapText="1"/>
    </xf>
    <xf numFmtId="0" fontId="37" fillId="0" borderId="21" xfId="48" applyFont="1" applyFill="1" applyBorder="1" applyAlignment="1" applyProtection="1">
      <alignment horizontal="center" vertical="center"/>
    </xf>
    <xf numFmtId="0" fontId="37" fillId="0" borderId="22" xfId="48" applyFont="1" applyFill="1" applyBorder="1" applyAlignment="1" applyProtection="1">
      <alignment horizontal="center" vertical="center"/>
    </xf>
    <xf numFmtId="0" fontId="37" fillId="0" borderId="23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horizontal="center" vertical="center"/>
    </xf>
    <xf numFmtId="0" fontId="37" fillId="0" borderId="15" xfId="48" applyFont="1" applyFill="1" applyBorder="1" applyProtection="1"/>
    <xf numFmtId="0" fontId="37" fillId="0" borderId="17" xfId="48" applyFont="1" applyFill="1" applyBorder="1" applyAlignment="1" applyProtection="1">
      <alignment horizontal="center" vertical="center"/>
    </xf>
    <xf numFmtId="0" fontId="37" fillId="0" borderId="10" xfId="48" applyFont="1" applyFill="1" applyBorder="1" applyProtection="1"/>
    <xf numFmtId="166" fontId="37" fillId="0" borderId="18" xfId="26" applyNumberFormat="1" applyFont="1" applyFill="1" applyBorder="1" applyProtection="1">
      <protection locked="0"/>
    </xf>
    <xf numFmtId="0" fontId="37" fillId="0" borderId="10" xfId="48" applyFont="1" applyFill="1" applyBorder="1" applyAlignment="1" applyProtection="1">
      <alignment wrapText="1"/>
    </xf>
    <xf numFmtId="0" fontId="37" fillId="0" borderId="19" xfId="48" applyFont="1" applyFill="1" applyBorder="1" applyAlignment="1" applyProtection="1">
      <alignment horizontal="center" vertical="center"/>
    </xf>
    <xf numFmtId="0" fontId="37" fillId="0" borderId="20" xfId="48" applyFont="1" applyFill="1" applyBorder="1" applyProtection="1"/>
    <xf numFmtId="166" fontId="37" fillId="0" borderId="26" xfId="26" applyNumberFormat="1" applyFont="1" applyFill="1" applyBorder="1" applyProtection="1">
      <protection locked="0"/>
    </xf>
    <xf numFmtId="166" fontId="52" fillId="0" borderId="23" xfId="26" applyNumberFormat="1" applyFont="1" applyFill="1" applyBorder="1" applyProtection="1"/>
    <xf numFmtId="0" fontId="48" fillId="0" borderId="10" xfId="48" applyFont="1" applyFill="1" applyBorder="1" applyAlignment="1" applyProtection="1">
      <alignment wrapText="1"/>
      <protection locked="0"/>
    </xf>
    <xf numFmtId="3" fontId="8" fillId="0" borderId="0" xfId="46" applyNumberFormat="1" applyFont="1" applyFill="1" applyAlignment="1">
      <alignment horizontal="right"/>
    </xf>
    <xf numFmtId="0" fontId="27" fillId="0" borderId="0" xfId="51" applyFont="1" applyFill="1" applyAlignment="1">
      <alignment horizontal="right"/>
    </xf>
    <xf numFmtId="0" fontId="48" fillId="0" borderId="0" xfId="48" applyFont="1" applyFill="1" applyAlignment="1">
      <alignment horizontal="right"/>
    </xf>
    <xf numFmtId="166" fontId="48" fillId="0" borderId="27" xfId="26" applyNumberFormat="1" applyFont="1" applyFill="1" applyBorder="1"/>
    <xf numFmtId="0" fontId="10" fillId="0" borderId="0" xfId="0" applyFont="1" applyFill="1"/>
    <xf numFmtId="0" fontId="48" fillId="0" borderId="25" xfId="48" applyFont="1" applyFill="1" applyBorder="1" applyAlignment="1" applyProtection="1">
      <alignment horizontal="left" vertical="center" wrapText="1"/>
      <protection locked="0"/>
    </xf>
    <xf numFmtId="0" fontId="27" fillId="0" borderId="0" xfId="50" applyFill="1"/>
    <xf numFmtId="0" fontId="9" fillId="0" borderId="28" xfId="52" applyFont="1" applyBorder="1" applyAlignment="1">
      <alignment horizontal="center" vertical="center"/>
    </xf>
    <xf numFmtId="0" fontId="9" fillId="0" borderId="29" xfId="52" applyFont="1" applyBorder="1" applyAlignment="1">
      <alignment horizontal="center" vertical="center"/>
    </xf>
    <xf numFmtId="0" fontId="9" fillId="0" borderId="30" xfId="52" applyFont="1" applyBorder="1" applyAlignment="1">
      <alignment horizontal="center" vertical="center"/>
    </xf>
    <xf numFmtId="0" fontId="9" fillId="0" borderId="0" xfId="49" applyFont="1" applyBorder="1" applyAlignment="1">
      <alignment vertical="center"/>
    </xf>
    <xf numFmtId="0" fontId="9" fillId="0" borderId="0" xfId="49" applyFont="1" applyBorder="1" applyAlignment="1">
      <alignment horizontal="center" vertical="center"/>
    </xf>
    <xf numFmtId="0" fontId="56" fillId="0" borderId="0" xfId="50" applyFont="1" applyFill="1" applyProtection="1"/>
    <xf numFmtId="0" fontId="57" fillId="0" borderId="0" xfId="50" applyFont="1" applyFill="1" applyProtection="1"/>
    <xf numFmtId="0" fontId="57" fillId="0" borderId="0" xfId="50" applyFont="1" applyFill="1" applyProtection="1">
      <protection locked="0"/>
    </xf>
    <xf numFmtId="0" fontId="27" fillId="0" borderId="0" xfId="50" applyFill="1" applyProtection="1"/>
    <xf numFmtId="0" fontId="27" fillId="0" borderId="0" xfId="50" applyFill="1" applyProtection="1">
      <protection locked="0"/>
    </xf>
    <xf numFmtId="0" fontId="58" fillId="0" borderId="0" xfId="50" applyFont="1" applyFill="1" applyProtection="1">
      <protection locked="0"/>
    </xf>
    <xf numFmtId="0" fontId="59" fillId="0" borderId="0" xfId="50" applyFont="1" applyFill="1" applyProtection="1">
      <protection locked="0"/>
    </xf>
    <xf numFmtId="0" fontId="59" fillId="0" borderId="0" xfId="50" applyFont="1" applyFill="1" applyProtection="1"/>
    <xf numFmtId="0" fontId="59" fillId="0" borderId="0" xfId="50" applyFont="1" applyFill="1"/>
    <xf numFmtId="0" fontId="50" fillId="0" borderId="21" xfId="50" applyFont="1" applyFill="1" applyBorder="1" applyAlignment="1" applyProtection="1">
      <alignment horizontal="center" vertical="center" wrapText="1"/>
    </xf>
    <xf numFmtId="0" fontId="50" fillId="0" borderId="22" xfId="50" applyFont="1" applyFill="1" applyBorder="1" applyAlignment="1" applyProtection="1">
      <alignment horizontal="center" vertical="center" wrapText="1"/>
    </xf>
    <xf numFmtId="0" fontId="50" fillId="0" borderId="23" xfId="50" applyFont="1" applyFill="1" applyBorder="1" applyAlignment="1" applyProtection="1">
      <alignment horizontal="center" vertical="center" wrapText="1"/>
    </xf>
    <xf numFmtId="0" fontId="51" fillId="0" borderId="0" xfId="50" applyFont="1" applyFill="1" applyAlignment="1">
      <alignment horizontal="center" vertical="center" wrapText="1"/>
    </xf>
    <xf numFmtId="0" fontId="37" fillId="0" borderId="24" xfId="50" applyFont="1" applyFill="1" applyBorder="1" applyAlignment="1" applyProtection="1">
      <alignment horizontal="center" vertical="center"/>
    </xf>
    <xf numFmtId="0" fontId="37" fillId="0" borderId="25" xfId="50" applyFont="1" applyFill="1" applyBorder="1" applyAlignment="1" applyProtection="1">
      <alignment vertical="center" wrapText="1"/>
    </xf>
    <xf numFmtId="165" fontId="37" fillId="0" borderId="25" xfId="50" applyNumberFormat="1" applyFont="1" applyFill="1" applyBorder="1" applyAlignment="1" applyProtection="1">
      <alignment vertical="center"/>
      <protection locked="0"/>
    </xf>
    <xf numFmtId="165" fontId="52" fillId="0" borderId="27" xfId="50" applyNumberFormat="1" applyFont="1" applyFill="1" applyBorder="1" applyAlignment="1" applyProtection="1">
      <alignment vertical="center"/>
    </xf>
    <xf numFmtId="0" fontId="37" fillId="0" borderId="17" xfId="50" applyFont="1" applyFill="1" applyBorder="1" applyAlignment="1" applyProtection="1">
      <alignment horizontal="center" vertical="center"/>
    </xf>
    <xf numFmtId="0" fontId="37" fillId="0" borderId="10" xfId="50" applyFont="1" applyFill="1" applyBorder="1" applyAlignment="1" applyProtection="1">
      <alignment vertical="center" wrapText="1"/>
    </xf>
    <xf numFmtId="165" fontId="37" fillId="0" borderId="10" xfId="50" applyNumberFormat="1" applyFont="1" applyFill="1" applyBorder="1" applyAlignment="1" applyProtection="1">
      <alignment vertical="center"/>
      <protection locked="0"/>
    </xf>
    <xf numFmtId="165" fontId="52" fillId="0" borderId="18" xfId="50" applyNumberFormat="1" applyFont="1" applyFill="1" applyBorder="1" applyAlignment="1" applyProtection="1">
      <alignment vertical="center"/>
    </xf>
    <xf numFmtId="0" fontId="37" fillId="0" borderId="19" xfId="50" applyFont="1" applyFill="1" applyBorder="1" applyAlignment="1" applyProtection="1">
      <alignment horizontal="center" vertical="center"/>
    </xf>
    <xf numFmtId="0" fontId="37" fillId="0" borderId="20" xfId="50" applyFont="1" applyFill="1" applyBorder="1" applyAlignment="1" applyProtection="1">
      <alignment vertical="center" wrapText="1"/>
    </xf>
    <xf numFmtId="165" fontId="37" fillId="0" borderId="20" xfId="50" applyNumberFormat="1" applyFont="1" applyFill="1" applyBorder="1" applyAlignment="1" applyProtection="1">
      <alignment vertical="center"/>
      <protection locked="0"/>
    </xf>
    <xf numFmtId="165" fontId="52" fillId="0" borderId="26" xfId="50" applyNumberFormat="1" applyFont="1" applyFill="1" applyBorder="1" applyAlignment="1" applyProtection="1">
      <alignment vertical="center"/>
    </xf>
    <xf numFmtId="0" fontId="52" fillId="0" borderId="21" xfId="50" applyFont="1" applyFill="1" applyBorder="1" applyAlignment="1" applyProtection="1">
      <alignment horizontal="center" vertical="center"/>
    </xf>
    <xf numFmtId="0" fontId="40" fillId="0" borderId="22" xfId="50" applyFont="1" applyFill="1" applyBorder="1" applyAlignment="1" applyProtection="1">
      <alignment vertical="center" wrapText="1"/>
    </xf>
    <xf numFmtId="165" fontId="52" fillId="0" borderId="22" xfId="50" applyNumberFormat="1" applyFont="1" applyFill="1" applyBorder="1" applyAlignment="1" applyProtection="1">
      <alignment vertical="center"/>
    </xf>
    <xf numFmtId="165" fontId="52" fillId="0" borderId="23" xfId="50" applyNumberFormat="1" applyFont="1" applyFill="1" applyBorder="1" applyAlignment="1" applyProtection="1">
      <alignment vertical="center"/>
    </xf>
    <xf numFmtId="0" fontId="51" fillId="0" borderId="0" xfId="50" applyFont="1" applyFill="1"/>
    <xf numFmtId="0" fontId="27" fillId="0" borderId="31" xfId="50" applyFill="1" applyBorder="1" applyProtection="1"/>
    <xf numFmtId="0" fontId="49" fillId="0" borderId="31" xfId="50" applyFont="1" applyFill="1" applyBorder="1" applyAlignment="1" applyProtection="1">
      <alignment horizontal="center"/>
    </xf>
    <xf numFmtId="0" fontId="27" fillId="0" borderId="0" xfId="50" applyFill="1" applyBorder="1"/>
    <xf numFmtId="0" fontId="49" fillId="0" borderId="0" xfId="50" applyFont="1" applyFill="1" applyBorder="1" applyAlignment="1">
      <alignment horizontal="center"/>
    </xf>
    <xf numFmtId="0" fontId="27" fillId="0" borderId="0" xfId="50" applyFont="1" applyFill="1"/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60" fillId="0" borderId="0" xfId="0" applyFont="1"/>
    <xf numFmtId="0" fontId="1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61" fillId="0" borderId="0" xfId="0" applyFont="1"/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/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/>
    <xf numFmtId="0" fontId="61" fillId="0" borderId="10" xfId="0" applyFont="1" applyBorder="1"/>
    <xf numFmtId="0" fontId="61" fillId="0" borderId="10" xfId="0" applyFont="1" applyBorder="1" applyAlignment="1">
      <alignment horizontal="left" vertical="center" wrapText="1"/>
    </xf>
    <xf numFmtId="3" fontId="61" fillId="0" borderId="10" xfId="0" applyNumberFormat="1" applyFont="1" applyBorder="1"/>
    <xf numFmtId="0" fontId="60" fillId="0" borderId="10" xfId="0" applyFont="1" applyBorder="1"/>
    <xf numFmtId="0" fontId="60" fillId="0" borderId="10" xfId="0" applyFont="1" applyBorder="1" applyAlignment="1">
      <alignment horizontal="left" vertical="center" wrapText="1"/>
    </xf>
    <xf numFmtId="3" fontId="60" fillId="0" borderId="10" xfId="0" applyNumberFormat="1" applyFont="1" applyBorder="1"/>
    <xf numFmtId="0" fontId="13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0" fillId="0" borderId="10" xfId="0" applyBorder="1"/>
    <xf numFmtId="0" fontId="9" fillId="0" borderId="10" xfId="0" applyFont="1" applyBorder="1"/>
    <xf numFmtId="0" fontId="9" fillId="0" borderId="10" xfId="50" applyFont="1" applyBorder="1"/>
    <xf numFmtId="0" fontId="64" fillId="0" borderId="10" xfId="50" applyFont="1" applyFill="1" applyBorder="1" applyAlignment="1">
      <alignment horizontal="right"/>
    </xf>
    <xf numFmtId="0" fontId="9" fillId="0" borderId="0" xfId="50" applyFont="1" applyFill="1"/>
    <xf numFmtId="0" fontId="9" fillId="0" borderId="0" xfId="50" applyFont="1" applyFill="1" applyAlignment="1">
      <alignment vertical="center"/>
    </xf>
    <xf numFmtId="0" fontId="64" fillId="0" borderId="10" xfId="50" applyFont="1" applyFill="1" applyBorder="1"/>
    <xf numFmtId="0" fontId="6" fillId="0" borderId="0" xfId="0" applyFont="1" applyFill="1" applyAlignment="1">
      <alignment horizontal="right"/>
    </xf>
    <xf numFmtId="0" fontId="7" fillId="0" borderId="10" xfId="0" applyFont="1" applyFill="1" applyBorder="1"/>
    <xf numFmtId="0" fontId="13" fillId="0" borderId="0" xfId="0" applyFont="1" applyFill="1"/>
    <xf numFmtId="0" fontId="10" fillId="0" borderId="10" xfId="0" applyFont="1" applyFill="1" applyBorder="1" applyAlignment="1">
      <alignment horizontal="justify"/>
    </xf>
    <xf numFmtId="0" fontId="10" fillId="0" borderId="0" xfId="0" applyFont="1" applyFill="1" applyAlignment="1">
      <alignment horizontal="justify"/>
    </xf>
    <xf numFmtId="0" fontId="10" fillId="0" borderId="10" xfId="0" applyFont="1" applyFill="1" applyBorder="1"/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9" fillId="0" borderId="10" xfId="0" applyNumberFormat="1" applyFont="1" applyFill="1" applyBorder="1"/>
    <xf numFmtId="3" fontId="10" fillId="0" borderId="10" xfId="0" applyNumberFormat="1" applyFont="1" applyFill="1" applyBorder="1"/>
    <xf numFmtId="3" fontId="7" fillId="0" borderId="10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0" fillId="0" borderId="0" xfId="0" applyFont="1"/>
    <xf numFmtId="0" fontId="67" fillId="0" borderId="0" xfId="0" applyFont="1"/>
    <xf numFmtId="0" fontId="9" fillId="0" borderId="10" xfId="0" applyFont="1" applyFill="1" applyBorder="1" applyAlignment="1">
      <alignment wrapText="1"/>
    </xf>
    <xf numFmtId="0" fontId="69" fillId="19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3" fontId="68" fillId="0" borderId="10" xfId="0" applyNumberFormat="1" applyFont="1" applyFill="1" applyBorder="1"/>
    <xf numFmtId="3" fontId="69" fillId="0" borderId="10" xfId="0" applyNumberFormat="1" applyFont="1" applyFill="1" applyBorder="1"/>
    <xf numFmtId="0" fontId="14" fillId="0" borderId="0" xfId="0" applyFont="1"/>
    <xf numFmtId="0" fontId="60" fillId="0" borderId="20" xfId="0" applyFont="1" applyBorder="1"/>
    <xf numFmtId="0" fontId="60" fillId="0" borderId="2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3" fontId="60" fillId="0" borderId="0" xfId="0" applyNumberFormat="1" applyFont="1" applyBorder="1"/>
    <xf numFmtId="3" fontId="13" fillId="0" borderId="0" xfId="0" applyNumberFormat="1" applyFont="1" applyBorder="1"/>
    <xf numFmtId="0" fontId="60" fillId="0" borderId="35" xfId="0" applyFont="1" applyBorder="1" applyAlignment="1">
      <alignment horizontal="left" vertical="center" wrapText="1"/>
    </xf>
    <xf numFmtId="3" fontId="60" fillId="0" borderId="35" xfId="0" applyNumberFormat="1" applyFont="1" applyBorder="1"/>
    <xf numFmtId="0" fontId="9" fillId="0" borderId="0" xfId="50" applyFont="1" applyFill="1" applyAlignment="1"/>
    <xf numFmtId="0" fontId="17" fillId="0" borderId="0" xfId="50" applyFont="1" applyFill="1"/>
    <xf numFmtId="0" fontId="9" fillId="0" borderId="0" xfId="50" applyFont="1" applyFill="1" applyAlignment="1" applyProtection="1">
      <alignment vertical="center"/>
    </xf>
    <xf numFmtId="0" fontId="6" fillId="0" borderId="0" xfId="50" applyFont="1" applyFill="1"/>
    <xf numFmtId="3" fontId="10" fillId="0" borderId="10" xfId="0" applyNumberFormat="1" applyFont="1" applyFill="1" applyBorder="1" applyAlignment="1">
      <alignment horizontal="right"/>
    </xf>
    <xf numFmtId="0" fontId="9" fillId="20" borderId="10" xfId="0" applyFont="1" applyFill="1" applyBorder="1"/>
    <xf numFmtId="0" fontId="39" fillId="0" borderId="0" xfId="51" applyFont="1" applyFill="1" applyBorder="1" applyAlignment="1" applyProtection="1">
      <alignment horizontal="right"/>
    </xf>
    <xf numFmtId="3" fontId="18" fillId="0" borderId="0" xfId="0" applyNumberFormat="1" applyFont="1" applyFill="1"/>
    <xf numFmtId="3" fontId="11" fillId="0" borderId="0" xfId="0" applyNumberFormat="1" applyFont="1" applyFill="1"/>
    <xf numFmtId="3" fontId="15" fillId="0" borderId="0" xfId="0" applyNumberFormat="1" applyFont="1" applyFill="1"/>
    <xf numFmtId="3" fontId="71" fillId="0" borderId="10" xfId="0" applyNumberFormat="1" applyFont="1" applyFill="1" applyBorder="1"/>
    <xf numFmtId="0" fontId="71" fillId="0" borderId="10" xfId="0" applyFont="1" applyFill="1" applyBorder="1"/>
    <xf numFmtId="0" fontId="9" fillId="0" borderId="0" xfId="50" applyFont="1" applyFill="1" applyBorder="1" applyAlignment="1"/>
    <xf numFmtId="0" fontId="64" fillId="0" borderId="0" xfId="50" applyFont="1" applyFill="1" applyBorder="1" applyAlignment="1">
      <alignment horizontal="right"/>
    </xf>
    <xf numFmtId="0" fontId="64" fillId="0" borderId="0" xfId="50" applyFont="1" applyFill="1" applyBorder="1" applyAlignment="1"/>
    <xf numFmtId="3" fontId="64" fillId="0" borderId="0" xfId="50" applyNumberFormat="1" applyFont="1" applyFill="1" applyBorder="1" applyAlignment="1"/>
    <xf numFmtId="0" fontId="2" fillId="0" borderId="0" xfId="45"/>
    <xf numFmtId="0" fontId="9" fillId="0" borderId="15" xfId="52" applyFont="1" applyBorder="1" applyAlignment="1">
      <alignment horizontal="center" vertical="center" textRotation="90"/>
    </xf>
    <xf numFmtId="0" fontId="17" fillId="0" borderId="32" xfId="45" applyFont="1" applyBorder="1" applyAlignment="1"/>
    <xf numFmtId="0" fontId="17" fillId="0" borderId="33" xfId="45" applyFont="1" applyBorder="1" applyAlignment="1"/>
    <xf numFmtId="0" fontId="9" fillId="0" borderId="10" xfId="45" applyFont="1" applyBorder="1"/>
    <xf numFmtId="4" fontId="9" fillId="0" borderId="10" xfId="45" applyNumberFormat="1" applyFont="1" applyBorder="1"/>
    <xf numFmtId="3" fontId="9" fillId="0" borderId="10" xfId="45" applyNumberFormat="1" applyFont="1" applyBorder="1"/>
    <xf numFmtId="0" fontId="17" fillId="0" borderId="10" xfId="45" applyFont="1" applyBorder="1"/>
    <xf numFmtId="164" fontId="9" fillId="0" borderId="10" xfId="45" applyNumberFormat="1" applyFont="1" applyBorder="1"/>
    <xf numFmtId="166" fontId="37" fillId="0" borderId="16" xfId="26" applyNumberFormat="1" applyFont="1" applyFill="1" applyBorder="1" applyProtection="1">
      <protection locked="0"/>
    </xf>
    <xf numFmtId="0" fontId="13" fillId="0" borderId="1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61" fillId="0" borderId="0" xfId="0" applyFont="1" applyFill="1" applyBorder="1" applyAlignment="1">
      <alignment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17" fillId="0" borderId="0" xfId="50" applyFont="1" applyFill="1" applyBorder="1" applyAlignment="1"/>
    <xf numFmtId="3" fontId="10" fillId="0" borderId="0" xfId="0" applyNumberFormat="1" applyFont="1" applyFill="1" applyBorder="1" applyAlignment="1"/>
    <xf numFmtId="0" fontId="73" fillId="0" borderId="0" xfId="41" applyFont="1"/>
    <xf numFmtId="0" fontId="72" fillId="0" borderId="0" xfId="41" applyFont="1"/>
    <xf numFmtId="0" fontId="74" fillId="0" borderId="0" xfId="41" applyFont="1"/>
    <xf numFmtId="0" fontId="75" fillId="0" borderId="0" xfId="41" applyFont="1" applyAlignment="1">
      <alignment horizontal="right"/>
    </xf>
    <xf numFmtId="0" fontId="73" fillId="0" borderId="40" xfId="41" applyFont="1" applyBorder="1"/>
    <xf numFmtId="0" fontId="72" fillId="0" borderId="41" xfId="41" applyFont="1" applyBorder="1"/>
    <xf numFmtId="0" fontId="73" fillId="0" borderId="42" xfId="41" applyFont="1" applyBorder="1" applyAlignment="1">
      <alignment horizontal="center"/>
    </xf>
    <xf numFmtId="0" fontId="73" fillId="0" borderId="32" xfId="41" applyFont="1" applyBorder="1" applyAlignment="1">
      <alignment horizontal="center"/>
    </xf>
    <xf numFmtId="0" fontId="73" fillId="0" borderId="43" xfId="41" applyFont="1" applyBorder="1" applyAlignment="1">
      <alignment horizontal="center"/>
    </xf>
    <xf numFmtId="0" fontId="73" fillId="0" borderId="44" xfId="41" applyFont="1" applyBorder="1" applyAlignment="1">
      <alignment horizontal="center"/>
    </xf>
    <xf numFmtId="0" fontId="73" fillId="0" borderId="45" xfId="41" applyFont="1" applyBorder="1"/>
    <xf numFmtId="0" fontId="73" fillId="0" borderId="29" xfId="41" applyFont="1" applyBorder="1" applyAlignment="1">
      <alignment wrapText="1"/>
    </xf>
    <xf numFmtId="0" fontId="73" fillId="0" borderId="46" xfId="41" applyFont="1" applyBorder="1"/>
    <xf numFmtId="0" fontId="73" fillId="0" borderId="47" xfId="41" applyFont="1" applyBorder="1" applyAlignment="1">
      <alignment wrapText="1"/>
    </xf>
    <xf numFmtId="0" fontId="72" fillId="0" borderId="48" xfId="41" applyFont="1" applyBorder="1"/>
    <xf numFmtId="3" fontId="72" fillId="0" borderId="36" xfId="41" applyNumberFormat="1" applyFont="1" applyBorder="1"/>
    <xf numFmtId="0" fontId="72" fillId="0" borderId="49" xfId="41" applyFont="1" applyBorder="1"/>
    <xf numFmtId="3" fontId="72" fillId="0" borderId="50" xfId="41" applyNumberFormat="1" applyFont="1" applyBorder="1"/>
    <xf numFmtId="0" fontId="72" fillId="0" borderId="42" xfId="41" applyFont="1" applyBorder="1"/>
    <xf numFmtId="3" fontId="72" fillId="0" borderId="32" xfId="41" applyNumberFormat="1" applyFont="1" applyBorder="1"/>
    <xf numFmtId="0" fontId="72" fillId="0" borderId="43" xfId="41" applyFont="1" applyBorder="1" applyAlignment="1">
      <alignment wrapText="1"/>
    </xf>
    <xf numFmtId="3" fontId="72" fillId="0" borderId="44" xfId="41" applyNumberFormat="1" applyFont="1" applyBorder="1"/>
    <xf numFmtId="0" fontId="72" fillId="0" borderId="43" xfId="41" applyFont="1" applyBorder="1"/>
    <xf numFmtId="0" fontId="73" fillId="0" borderId="42" xfId="41" applyFont="1" applyBorder="1"/>
    <xf numFmtId="3" fontId="73" fillId="0" borderId="32" xfId="41" applyNumberFormat="1" applyFont="1" applyBorder="1"/>
    <xf numFmtId="0" fontId="73" fillId="0" borderId="43" xfId="41" applyFont="1" applyBorder="1"/>
    <xf numFmtId="3" fontId="73" fillId="0" borderId="44" xfId="41" applyNumberFormat="1" applyFont="1" applyBorder="1"/>
    <xf numFmtId="0" fontId="73" fillId="18" borderId="51" xfId="41" applyFont="1" applyFill="1" applyBorder="1"/>
    <xf numFmtId="3" fontId="73" fillId="18" borderId="52" xfId="41" applyNumberFormat="1" applyFont="1" applyFill="1" applyBorder="1"/>
    <xf numFmtId="0" fontId="73" fillId="18" borderId="53" xfId="41" applyFont="1" applyFill="1" applyBorder="1"/>
    <xf numFmtId="3" fontId="73" fillId="18" borderId="54" xfId="41" applyNumberFormat="1" applyFont="1" applyFill="1" applyBorder="1"/>
    <xf numFmtId="0" fontId="72" fillId="0" borderId="55" xfId="41" applyFont="1" applyBorder="1"/>
    <xf numFmtId="3" fontId="72" fillId="0" borderId="56" xfId="41" applyNumberFormat="1" applyFont="1" applyBorder="1"/>
    <xf numFmtId="0" fontId="72" fillId="0" borderId="57" xfId="41" applyFont="1" applyBorder="1"/>
    <xf numFmtId="0" fontId="72" fillId="0" borderId="58" xfId="41" applyFont="1" applyBorder="1"/>
    <xf numFmtId="0" fontId="72" fillId="0" borderId="36" xfId="41" applyFont="1" applyBorder="1"/>
    <xf numFmtId="0" fontId="72" fillId="0" borderId="50" xfId="41" applyFont="1" applyBorder="1"/>
    <xf numFmtId="0" fontId="72" fillId="0" borderId="32" xfId="41" applyFont="1" applyBorder="1"/>
    <xf numFmtId="0" fontId="72" fillId="0" borderId="44" xfId="41" applyFont="1" applyBorder="1"/>
    <xf numFmtId="0" fontId="73" fillId="0" borderId="32" xfId="41" applyFont="1" applyBorder="1"/>
    <xf numFmtId="0" fontId="73" fillId="18" borderId="42" xfId="41" applyFont="1" applyFill="1" applyBorder="1"/>
    <xf numFmtId="0" fontId="73" fillId="18" borderId="32" xfId="41" applyFont="1" applyFill="1" applyBorder="1"/>
    <xf numFmtId="0" fontId="73" fillId="18" borderId="43" xfId="41" applyFont="1" applyFill="1" applyBorder="1"/>
    <xf numFmtId="0" fontId="73" fillId="18" borderId="44" xfId="41" applyFont="1" applyFill="1" applyBorder="1"/>
    <xf numFmtId="3" fontId="73" fillId="18" borderId="32" xfId="41" applyNumberFormat="1" applyFont="1" applyFill="1" applyBorder="1"/>
    <xf numFmtId="3" fontId="73" fillId="18" borderId="44" xfId="41" applyNumberFormat="1" applyFont="1" applyFill="1" applyBorder="1"/>
    <xf numFmtId="0" fontId="76" fillId="0" borderId="42" xfId="41" applyFont="1" applyBorder="1"/>
    <xf numFmtId="0" fontId="76" fillId="0" borderId="43" xfId="41" applyFont="1" applyBorder="1"/>
    <xf numFmtId="0" fontId="72" fillId="18" borderId="44" xfId="41" applyFont="1" applyFill="1" applyBorder="1"/>
    <xf numFmtId="0" fontId="73" fillId="0" borderId="51" xfId="41" applyFont="1" applyBorder="1"/>
    <xf numFmtId="0" fontId="73" fillId="0" borderId="53" xfId="41" applyFont="1" applyBorder="1"/>
    <xf numFmtId="0" fontId="72" fillId="18" borderId="54" xfId="41" applyFont="1" applyFill="1" applyBorder="1"/>
    <xf numFmtId="3" fontId="3" fillId="0" borderId="32" xfId="41" applyNumberFormat="1" applyFont="1" applyFill="1" applyBorder="1"/>
    <xf numFmtId="3" fontId="73" fillId="0" borderId="44" xfId="41" applyNumberFormat="1" applyFont="1" applyFill="1" applyBorder="1"/>
    <xf numFmtId="0" fontId="60" fillId="0" borderId="0" xfId="0" applyFont="1" applyBorder="1"/>
    <xf numFmtId="0" fontId="60" fillId="0" borderId="35" xfId="0" applyFont="1" applyBorder="1"/>
    <xf numFmtId="3" fontId="13" fillId="0" borderId="10" xfId="0" applyNumberFormat="1" applyFont="1" applyFill="1" applyBorder="1"/>
    <xf numFmtId="3" fontId="61" fillId="0" borderId="10" xfId="0" applyNumberFormat="1" applyFont="1" applyFill="1" applyBorder="1"/>
    <xf numFmtId="3" fontId="13" fillId="0" borderId="10" xfId="0" applyNumberFormat="1" applyFont="1" applyBorder="1" applyAlignment="1">
      <alignment horizontal="right"/>
    </xf>
    <xf numFmtId="3" fontId="60" fillId="0" borderId="10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 vertical="center" wrapText="1"/>
    </xf>
    <xf numFmtId="0" fontId="61" fillId="0" borderId="10" xfId="0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21" borderId="10" xfId="0" applyNumberFormat="1" applyFont="1" applyFill="1" applyBorder="1"/>
    <xf numFmtId="3" fontId="9" fillId="0" borderId="32" xfId="45" applyNumberFormat="1" applyFont="1" applyBorder="1"/>
    <xf numFmtId="0" fontId="17" fillId="0" borderId="32" xfId="45" applyFont="1" applyBorder="1"/>
    <xf numFmtId="0" fontId="9" fillId="0" borderId="32" xfId="45" applyFont="1" applyBorder="1"/>
    <xf numFmtId="3" fontId="73" fillId="0" borderId="0" xfId="41" applyNumberFormat="1" applyFont="1" applyFill="1" applyBorder="1"/>
    <xf numFmtId="0" fontId="9" fillId="0" borderId="59" xfId="52" applyFont="1" applyBorder="1" applyAlignment="1">
      <alignment horizontal="center" vertical="center" textRotation="90"/>
    </xf>
    <xf numFmtId="0" fontId="9" fillId="0" borderId="60" xfId="52" applyFont="1" applyBorder="1" applyAlignment="1">
      <alignment horizontal="center" vertical="center"/>
    </xf>
    <xf numFmtId="0" fontId="77" fillId="0" borderId="10" xfId="45" applyFont="1" applyBorder="1" applyAlignment="1">
      <alignment wrapText="1"/>
    </xf>
    <xf numFmtId="0" fontId="17" fillId="0" borderId="10" xfId="45" applyFont="1" applyBorder="1" applyAlignment="1">
      <alignment wrapText="1"/>
    </xf>
    <xf numFmtId="0" fontId="9" fillId="0" borderId="10" xfId="45" applyFont="1" applyBorder="1" applyAlignment="1">
      <alignment wrapText="1"/>
    </xf>
    <xf numFmtId="0" fontId="78" fillId="0" borderId="10" xfId="50" applyFont="1" applyFill="1" applyBorder="1"/>
    <xf numFmtId="0" fontId="78" fillId="0" borderId="32" xfId="50" applyFont="1" applyFill="1" applyBorder="1"/>
    <xf numFmtId="164" fontId="9" fillId="0" borderId="61" xfId="47" applyNumberFormat="1" applyFont="1" applyBorder="1" applyAlignment="1">
      <alignment horizontal="center" vertical="center"/>
    </xf>
    <xf numFmtId="164" fontId="9" fillId="0" borderId="62" xfId="47" applyNumberFormat="1" applyFont="1" applyBorder="1" applyAlignment="1">
      <alignment horizontal="center" vertical="center"/>
    </xf>
    <xf numFmtId="0" fontId="9" fillId="0" borderId="63" xfId="50" applyFont="1" applyFill="1" applyBorder="1" applyAlignment="1">
      <alignment vertical="center"/>
    </xf>
    <xf numFmtId="0" fontId="17" fillId="0" borderId="64" xfId="45" applyFont="1" applyBorder="1" applyAlignment="1"/>
    <xf numFmtId="3" fontId="9" fillId="0" borderId="18" xfId="45" applyNumberFormat="1" applyFont="1" applyBorder="1"/>
    <xf numFmtId="3" fontId="17" fillId="0" borderId="18" xfId="45" applyNumberFormat="1" applyFont="1" applyBorder="1"/>
    <xf numFmtId="0" fontId="17" fillId="0" borderId="18" xfId="45" applyFont="1" applyBorder="1"/>
    <xf numFmtId="0" fontId="9" fillId="0" borderId="18" xfId="45" applyFont="1" applyBorder="1"/>
    <xf numFmtId="3" fontId="78" fillId="0" borderId="18" xfId="50" applyNumberFormat="1" applyFont="1" applyFill="1" applyBorder="1"/>
    <xf numFmtId="0" fontId="0" fillId="0" borderId="10" xfId="0" applyFont="1" applyFill="1" applyBorder="1"/>
    <xf numFmtId="0" fontId="8" fillId="0" borderId="10" xfId="0" applyFont="1" applyFill="1" applyBorder="1" applyAlignment="1">
      <alignment horizontal="justify"/>
    </xf>
    <xf numFmtId="3" fontId="8" fillId="0" borderId="10" xfId="0" applyNumberFormat="1" applyFont="1" applyFill="1" applyBorder="1" applyAlignment="1">
      <alignment horizontal="right"/>
    </xf>
    <xf numFmtId="0" fontId="9" fillId="2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7" fillId="0" borderId="0" xfId="0" applyFont="1" applyAlignment="1"/>
    <xf numFmtId="164" fontId="17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5" fillId="18" borderId="10" xfId="0" applyFont="1" applyFill="1" applyBorder="1"/>
    <xf numFmtId="0" fontId="65" fillId="18" borderId="10" xfId="0" applyFont="1" applyFill="1" applyBorder="1" applyAlignment="1">
      <alignment horizontal="center"/>
    </xf>
    <xf numFmtId="0" fontId="66" fillId="18" borderId="10" xfId="0" applyFont="1" applyFill="1" applyBorder="1"/>
    <xf numFmtId="0" fontId="66" fillId="18" borderId="10" xfId="0" applyFont="1" applyFill="1" applyBorder="1" applyAlignment="1">
      <alignment horizontal="center"/>
    </xf>
    <xf numFmtId="0" fontId="9" fillId="0" borderId="20" xfId="0" applyFont="1" applyBorder="1"/>
    <xf numFmtId="0" fontId="9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9" fillId="0" borderId="32" xfId="0" applyFont="1" applyBorder="1"/>
    <xf numFmtId="0" fontId="9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9" fillId="22" borderId="25" xfId="0" applyFont="1" applyFill="1" applyBorder="1"/>
    <xf numFmtId="0" fontId="9" fillId="22" borderId="25" xfId="0" applyFont="1" applyFill="1" applyBorder="1" applyAlignment="1">
      <alignment horizontal="center"/>
    </xf>
    <xf numFmtId="0" fontId="17" fillId="22" borderId="25" xfId="0" applyFont="1" applyFill="1" applyBorder="1" applyAlignment="1">
      <alignment horizontal="center"/>
    </xf>
    <xf numFmtId="0" fontId="9" fillId="22" borderId="10" xfId="0" applyFont="1" applyFill="1" applyBorder="1"/>
    <xf numFmtId="0" fontId="9" fillId="22" borderId="10" xfId="0" applyFont="1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0" fontId="7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3" fillId="21" borderId="10" xfId="0" applyNumberFormat="1" applyFont="1" applyFill="1" applyBorder="1"/>
    <xf numFmtId="0" fontId="74" fillId="0" borderId="0" xfId="0" applyFont="1"/>
    <xf numFmtId="0" fontId="73" fillId="0" borderId="0" xfId="0" applyFont="1"/>
    <xf numFmtId="0" fontId="84" fillId="0" borderId="0" xfId="0" applyFont="1"/>
    <xf numFmtId="0" fontId="85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6" fillId="0" borderId="33" xfId="0" applyFont="1" applyBorder="1"/>
    <xf numFmtId="3" fontId="87" fillId="0" borderId="33" xfId="0" applyNumberFormat="1" applyFont="1" applyBorder="1"/>
    <xf numFmtId="3" fontId="86" fillId="0" borderId="33" xfId="0" applyNumberFormat="1" applyFont="1" applyBorder="1"/>
    <xf numFmtId="0" fontId="76" fillId="0" borderId="10" xfId="0" applyFont="1" applyBorder="1"/>
    <xf numFmtId="3" fontId="87" fillId="0" borderId="10" xfId="0" applyNumberFormat="1" applyFont="1" applyFill="1" applyBorder="1"/>
    <xf numFmtId="3" fontId="86" fillId="18" borderId="10" xfId="0" applyNumberFormat="1" applyFont="1" applyFill="1" applyBorder="1"/>
    <xf numFmtId="3" fontId="86" fillId="0" borderId="10" xfId="0" applyNumberFormat="1" applyFont="1" applyBorder="1"/>
    <xf numFmtId="3" fontId="87" fillId="0" borderId="10" xfId="0" applyNumberFormat="1" applyFont="1" applyBorder="1"/>
    <xf numFmtId="0" fontId="76" fillId="18" borderId="10" xfId="0" applyFont="1" applyFill="1" applyBorder="1"/>
    <xf numFmtId="3" fontId="86" fillId="0" borderId="0" xfId="0" applyNumberFormat="1" applyFont="1" applyFill="1" applyBorder="1"/>
    <xf numFmtId="0" fontId="76" fillId="0" borderId="33" xfId="0" applyFont="1" applyFill="1" applyBorder="1"/>
    <xf numFmtId="3" fontId="86" fillId="0" borderId="33" xfId="0" applyNumberFormat="1" applyFont="1" applyFill="1" applyBorder="1"/>
    <xf numFmtId="0" fontId="87" fillId="0" borderId="0" xfId="0" applyFont="1" applyFill="1" applyBorder="1"/>
    <xf numFmtId="0" fontId="86" fillId="18" borderId="10" xfId="0" applyFont="1" applyFill="1" applyBorder="1"/>
    <xf numFmtId="0" fontId="87" fillId="0" borderId="10" xfId="0" applyFont="1" applyBorder="1"/>
    <xf numFmtId="0" fontId="0" fillId="0" borderId="65" xfId="0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right" vertical="center" wrapText="1"/>
    </xf>
    <xf numFmtId="0" fontId="73" fillId="0" borderId="66" xfId="41" applyFont="1" applyBorder="1" applyAlignment="1"/>
    <xf numFmtId="0" fontId="73" fillId="0" borderId="33" xfId="41" applyFont="1" applyBorder="1" applyAlignment="1">
      <alignment horizontal="center"/>
    </xf>
    <xf numFmtId="3" fontId="72" fillId="0" borderId="67" xfId="41" applyNumberFormat="1" applyFont="1" applyBorder="1"/>
    <xf numFmtId="3" fontId="72" fillId="0" borderId="33" xfId="41" applyNumberFormat="1" applyFont="1" applyBorder="1"/>
    <xf numFmtId="3" fontId="73" fillId="0" borderId="33" xfId="41" applyNumberFormat="1" applyFont="1" applyBorder="1"/>
    <xf numFmtId="0" fontId="72" fillId="0" borderId="67" xfId="41" applyFont="1" applyBorder="1"/>
    <xf numFmtId="0" fontId="72" fillId="0" borderId="33" xfId="41" applyFont="1" applyBorder="1"/>
    <xf numFmtId="0" fontId="73" fillId="0" borderId="33" xfId="41" applyFont="1" applyBorder="1"/>
    <xf numFmtId="0" fontId="73" fillId="18" borderId="33" xfId="41" applyFont="1" applyFill="1" applyBorder="1"/>
    <xf numFmtId="3" fontId="3" fillId="0" borderId="33" xfId="41" applyNumberFormat="1" applyFont="1" applyFill="1" applyBorder="1"/>
    <xf numFmtId="0" fontId="73" fillId="0" borderId="68" xfId="41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87" fillId="0" borderId="0" xfId="0" applyFont="1" applyBorder="1"/>
    <xf numFmtId="0" fontId="0" fillId="0" borderId="0" xfId="0" applyBorder="1"/>
    <xf numFmtId="3" fontId="87" fillId="0" borderId="0" xfId="0" applyNumberFormat="1" applyFont="1" applyFill="1" applyBorder="1"/>
    <xf numFmtId="0" fontId="13" fillId="0" borderId="10" xfId="0" applyFont="1" applyBorder="1" applyAlignment="1">
      <alignment horizontal="center" vertical="center" wrapText="1"/>
    </xf>
    <xf numFmtId="0" fontId="0" fillId="0" borderId="32" xfId="0" applyBorder="1"/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/>
    </xf>
    <xf numFmtId="3" fontId="76" fillId="0" borderId="10" xfId="0" applyNumberFormat="1" applyFont="1" applyBorder="1"/>
    <xf numFmtId="0" fontId="86" fillId="0" borderId="10" xfId="0" applyFont="1" applyFill="1" applyBorder="1" applyAlignment="1">
      <alignment horizontal="center" wrapText="1"/>
    </xf>
    <xf numFmtId="3" fontId="86" fillId="0" borderId="34" xfId="0" applyNumberFormat="1" applyFont="1" applyBorder="1"/>
    <xf numFmtId="3" fontId="86" fillId="0" borderId="34" xfId="0" applyNumberFormat="1" applyFont="1" applyFill="1" applyBorder="1"/>
    <xf numFmtId="0" fontId="60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7" fillId="0" borderId="0" xfId="46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38" fillId="0" borderId="0" xfId="51" applyFont="1" applyFill="1" applyAlignment="1">
      <alignment horizontal="center"/>
    </xf>
    <xf numFmtId="0" fontId="27" fillId="0" borderId="0" xfId="51" applyFill="1" applyAlignment="1" applyProtection="1">
      <alignment horizontal="justify" vertical="center" wrapText="1"/>
    </xf>
    <xf numFmtId="0" fontId="17" fillId="0" borderId="2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65" fontId="43" fillId="0" borderId="0" xfId="48" applyNumberFormat="1" applyFont="1" applyFill="1" applyBorder="1" applyAlignment="1" applyProtection="1">
      <alignment horizontal="center" vertical="center" wrapText="1"/>
    </xf>
    <xf numFmtId="0" fontId="45" fillId="0" borderId="0" xfId="51" applyFont="1" applyFill="1" applyBorder="1" applyAlignment="1" applyProtection="1">
      <alignment horizontal="right"/>
    </xf>
    <xf numFmtId="0" fontId="47" fillId="0" borderId="16" xfId="48" applyFont="1" applyFill="1" applyBorder="1" applyAlignment="1">
      <alignment horizontal="center" vertical="center" wrapText="1"/>
    </xf>
    <xf numFmtId="0" fontId="47" fillId="0" borderId="26" xfId="48" applyFont="1" applyFill="1" applyBorder="1" applyAlignment="1">
      <alignment horizontal="center" vertical="center" wrapText="1"/>
    </xf>
    <xf numFmtId="0" fontId="47" fillId="0" borderId="14" xfId="48" applyFont="1" applyFill="1" applyBorder="1" applyAlignment="1">
      <alignment horizontal="center" vertical="center" wrapText="1"/>
    </xf>
    <xf numFmtId="0" fontId="47" fillId="0" borderId="19" xfId="48" applyFont="1" applyFill="1" applyBorder="1" applyAlignment="1">
      <alignment horizontal="center" vertical="center" wrapText="1"/>
    </xf>
    <xf numFmtId="0" fontId="47" fillId="0" borderId="15" xfId="48" applyFont="1" applyFill="1" applyBorder="1" applyAlignment="1">
      <alignment horizontal="center" vertical="center" wrapText="1"/>
    </xf>
    <xf numFmtId="0" fontId="47" fillId="0" borderId="20" xfId="48" applyFont="1" applyFill="1" applyBorder="1" applyAlignment="1">
      <alignment horizontal="center" vertical="center" wrapText="1"/>
    </xf>
    <xf numFmtId="0" fontId="46" fillId="0" borderId="0" xfId="51" applyFont="1" applyFill="1" applyBorder="1" applyAlignment="1" applyProtection="1">
      <alignment horizontal="right"/>
    </xf>
    <xf numFmtId="0" fontId="40" fillId="0" borderId="21" xfId="48" applyFont="1" applyFill="1" applyBorder="1" applyAlignment="1" applyProtection="1">
      <alignment horizontal="left"/>
    </xf>
    <xf numFmtId="0" fontId="40" fillId="0" borderId="22" xfId="48" applyFont="1" applyFill="1" applyBorder="1" applyAlignment="1" applyProtection="1">
      <alignment horizontal="left"/>
    </xf>
    <xf numFmtId="0" fontId="53" fillId="0" borderId="37" xfId="48" applyFont="1" applyFill="1" applyBorder="1" applyAlignment="1">
      <alignment horizontal="justify" vertical="center" wrapText="1"/>
    </xf>
    <xf numFmtId="0" fontId="70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7" fillId="0" borderId="0" xfId="50" applyFont="1" applyFill="1" applyAlignment="1" applyProtection="1">
      <alignment horizontal="left"/>
      <protection locked="0"/>
    </xf>
    <xf numFmtId="0" fontId="73" fillId="0" borderId="38" xfId="41" applyFont="1" applyBorder="1" applyAlignment="1"/>
    <xf numFmtId="0" fontId="73" fillId="0" borderId="39" xfId="41" applyFont="1" applyBorder="1" applyAlignment="1"/>
  </cellXfs>
  <cellStyles count="58">
    <cellStyle name="1. jelölőszín" xfId="30" builtinId="29" customBuiltin="1"/>
    <cellStyle name="2. jelölőszín" xfId="31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3. jelölőszín" xfId="32" builtinId="37" customBuiltin="1"/>
    <cellStyle name="4. jelölőszín" xfId="33" builtinId="41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5. jelölőszín" xfId="34" builtinId="45" customBuiltin="1"/>
    <cellStyle name="6. jelölőszín" xfId="35" builtinId="49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0"/>
    <cellStyle name="Normál 3" xfId="41"/>
    <cellStyle name="Normál 4" xfId="42"/>
    <cellStyle name="Normál 4 2" xfId="43"/>
    <cellStyle name="Normál 5" xfId="44"/>
    <cellStyle name="Normál 6" xfId="45"/>
    <cellStyle name="Normál 7" xfId="57"/>
    <cellStyle name="Normál_3.sz. melléklet Normatívák bemutatása" xfId="46"/>
    <cellStyle name="Normál_adat_2006_e_cs" xfId="47"/>
    <cellStyle name="Normál_KVRENMUNKA" xfId="48"/>
    <cellStyle name="Normál_LEM_1_2006_bele" xfId="49"/>
    <cellStyle name="Normál_Mellékletek 2013 évi költségvetéshez ÚJ" xfId="50"/>
    <cellStyle name="Normál_Rendelet-tervezet mellékletei" xfId="51"/>
    <cellStyle name="Normál_város" xfId="52"/>
    <cellStyle name="Összesen" xfId="53" builtinId="25" customBuiltin="1"/>
    <cellStyle name="Rossz" xfId="54" builtinId="27" customBuiltin="1"/>
    <cellStyle name="Semleges" xfId="55" builtinId="28" customBuiltin="1"/>
    <cellStyle name="Számítás" xfId="56" builtinId="22" customBuiltin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6"/>
  <sheetViews>
    <sheetView view="pageBreakPreview" zoomScaleNormal="100" zoomScaleSheetLayoutView="100" workbookViewId="0"/>
  </sheetViews>
  <sheetFormatPr defaultColWidth="25.7109375" defaultRowHeight="11.25" x14ac:dyDescent="0.2"/>
  <cols>
    <col min="1" max="1" width="3.28515625" style="124" customWidth="1"/>
    <col min="2" max="2" width="25.7109375" style="125" customWidth="1"/>
    <col min="3" max="3" width="12.85546875" style="124" customWidth="1"/>
    <col min="4" max="4" width="15.85546875" style="124" customWidth="1"/>
    <col min="5" max="5" width="12" style="124" customWidth="1"/>
    <col min="6" max="6" width="10.85546875" style="124" customWidth="1"/>
    <col min="7" max="8" width="11.42578125" style="124" customWidth="1"/>
    <col min="9" max="9" width="14.140625" style="124" customWidth="1"/>
    <col min="10" max="10" width="13.42578125" style="124" customWidth="1"/>
    <col min="11" max="11" width="14.5703125" style="124" customWidth="1"/>
    <col min="12" max="12" width="16.140625" style="124" customWidth="1"/>
    <col min="13" max="16384" width="25.7109375" style="124"/>
  </cols>
  <sheetData>
    <row r="1" spans="1:12" x14ac:dyDescent="0.2">
      <c r="A1" s="124" t="s">
        <v>381</v>
      </c>
      <c r="B1" s="376"/>
    </row>
    <row r="2" spans="1:12" x14ac:dyDescent="0.2">
      <c r="A2" s="124" t="s">
        <v>339</v>
      </c>
    </row>
    <row r="3" spans="1:12" x14ac:dyDescent="0.2">
      <c r="B3" s="398"/>
      <c r="C3" s="398"/>
      <c r="D3" s="398"/>
    </row>
    <row r="5" spans="1:12" s="126" customFormat="1" ht="10.5" x14ac:dyDescent="0.15">
      <c r="A5" s="393" t="s">
        <v>250</v>
      </c>
      <c r="B5" s="393"/>
      <c r="C5" s="393"/>
      <c r="D5" s="393"/>
      <c r="E5" s="393"/>
      <c r="F5" s="393"/>
    </row>
    <row r="7" spans="1:12" s="127" customFormat="1" ht="22.5" x14ac:dyDescent="0.2">
      <c r="A7" s="394" t="s">
        <v>131</v>
      </c>
      <c r="B7" s="394"/>
      <c r="C7" s="132" t="s">
        <v>128</v>
      </c>
      <c r="D7" s="132" t="s">
        <v>129</v>
      </c>
      <c r="E7" s="132" t="s">
        <v>130</v>
      </c>
      <c r="F7" s="132" t="s">
        <v>11</v>
      </c>
      <c r="G7" s="363" t="s">
        <v>356</v>
      </c>
      <c r="H7" s="384" t="s">
        <v>363</v>
      </c>
      <c r="I7" s="363" t="s">
        <v>128</v>
      </c>
      <c r="J7" s="363" t="s">
        <v>129</v>
      </c>
      <c r="K7" s="363" t="s">
        <v>130</v>
      </c>
      <c r="L7" s="363" t="s">
        <v>11</v>
      </c>
    </row>
    <row r="8" spans="1:12" s="127" customFormat="1" ht="12.75" x14ac:dyDescent="0.2">
      <c r="A8" s="286"/>
      <c r="B8" s="286"/>
      <c r="C8" s="395" t="s">
        <v>248</v>
      </c>
      <c r="D8" s="396"/>
      <c r="E8" s="396"/>
      <c r="F8" s="397"/>
      <c r="G8" s="363"/>
      <c r="H8" s="382"/>
      <c r="I8" s="395" t="s">
        <v>358</v>
      </c>
      <c r="J8" s="396"/>
      <c r="K8" s="396"/>
      <c r="L8" s="397"/>
    </row>
    <row r="9" spans="1:12" ht="22.5" x14ac:dyDescent="0.2">
      <c r="A9" s="133">
        <v>7</v>
      </c>
      <c r="B9" s="134" t="s">
        <v>117</v>
      </c>
      <c r="C9" s="339">
        <v>201007</v>
      </c>
      <c r="D9" s="287"/>
      <c r="E9" s="287">
        <v>22186</v>
      </c>
      <c r="F9" s="287">
        <f>SUM(C9:E9)</f>
        <v>223193</v>
      </c>
      <c r="G9" s="135">
        <v>33759</v>
      </c>
      <c r="H9" s="135">
        <v>1277</v>
      </c>
      <c r="I9" s="287">
        <v>236043</v>
      </c>
      <c r="J9" s="287"/>
      <c r="K9" s="287">
        <v>22186</v>
      </c>
      <c r="L9" s="287">
        <f>SUM(I9:K9)</f>
        <v>258229</v>
      </c>
    </row>
    <row r="10" spans="1:12" s="131" customFormat="1" ht="22.5" x14ac:dyDescent="0.2">
      <c r="A10" s="136"/>
      <c r="B10" s="137" t="s">
        <v>118</v>
      </c>
      <c r="C10" s="287">
        <v>141576</v>
      </c>
      <c r="D10" s="287"/>
      <c r="E10" s="287"/>
      <c r="F10" s="287">
        <f t="shared" ref="F10:F21" si="0">SUM(C10:E10)</f>
        <v>141576</v>
      </c>
      <c r="G10" s="135"/>
      <c r="H10" s="135"/>
      <c r="I10" s="287">
        <v>142870</v>
      </c>
      <c r="J10" s="287"/>
      <c r="K10" s="287">
        <f>SUM(Önkormányzat:ÁMK!J9)</f>
        <v>0</v>
      </c>
      <c r="L10" s="287">
        <f t="shared" ref="L10:L21" si="1">SUM(I10:K10)</f>
        <v>142870</v>
      </c>
    </row>
    <row r="11" spans="1:12" ht="22.5" x14ac:dyDescent="0.2">
      <c r="A11" s="133" t="s">
        <v>110</v>
      </c>
      <c r="B11" s="134" t="s">
        <v>119</v>
      </c>
      <c r="C11" s="287"/>
      <c r="D11" s="287"/>
      <c r="E11" s="287">
        <f>SUM(Önkormányzat:ÁMK!E10)</f>
        <v>0</v>
      </c>
      <c r="F11" s="287">
        <f t="shared" si="0"/>
        <v>0</v>
      </c>
      <c r="G11" s="135"/>
      <c r="H11" s="135"/>
      <c r="I11" s="287">
        <v>0</v>
      </c>
      <c r="J11" s="287"/>
      <c r="K11" s="287">
        <f>SUM(Önkormányzat:ÁMK!J10)</f>
        <v>0</v>
      </c>
      <c r="L11" s="287">
        <f t="shared" si="1"/>
        <v>0</v>
      </c>
    </row>
    <row r="12" spans="1:12" s="131" customFormat="1" ht="22.5" x14ac:dyDescent="0.2">
      <c r="A12" s="136"/>
      <c r="B12" s="137" t="s">
        <v>120</v>
      </c>
      <c r="C12" s="287">
        <f>SUM(Önkormányzat:ÁMK!C11)</f>
        <v>0</v>
      </c>
      <c r="D12" s="287"/>
      <c r="E12" s="287">
        <f>SUM(Önkormányzat:ÁMK!E11)</f>
        <v>0</v>
      </c>
      <c r="F12" s="287">
        <f t="shared" si="0"/>
        <v>0</v>
      </c>
      <c r="G12" s="135"/>
      <c r="H12" s="135"/>
      <c r="I12" s="287">
        <v>0</v>
      </c>
      <c r="J12" s="287"/>
      <c r="K12" s="287">
        <f>SUM(Önkormányzat:ÁMK!J11)</f>
        <v>0</v>
      </c>
      <c r="L12" s="287">
        <f t="shared" si="1"/>
        <v>0</v>
      </c>
    </row>
    <row r="13" spans="1:12" x14ac:dyDescent="0.2">
      <c r="A13" s="133" t="s">
        <v>111</v>
      </c>
      <c r="B13" s="134" t="s">
        <v>121</v>
      </c>
      <c r="C13" s="287">
        <v>66700</v>
      </c>
      <c r="D13" s="287"/>
      <c r="E13" s="287">
        <f>SUM(Önkormányzat:ÁMK!E12)</f>
        <v>0</v>
      </c>
      <c r="F13" s="287">
        <f t="shared" si="0"/>
        <v>66700</v>
      </c>
      <c r="G13" s="135"/>
      <c r="H13" s="135">
        <v>397</v>
      </c>
      <c r="I13" s="287">
        <v>67097</v>
      </c>
      <c r="J13" s="287"/>
      <c r="K13" s="287">
        <f>SUM(Önkormányzat:ÁMK!J12)</f>
        <v>0</v>
      </c>
      <c r="L13" s="287">
        <f t="shared" si="1"/>
        <v>67097</v>
      </c>
    </row>
    <row r="14" spans="1:12" s="131" customFormat="1" x14ac:dyDescent="0.2">
      <c r="A14" s="136"/>
      <c r="B14" s="137" t="s">
        <v>122</v>
      </c>
      <c r="C14" s="287">
        <f>SUM(Önkormányzat:ÁMK!C13)</f>
        <v>66700</v>
      </c>
      <c r="D14" s="287"/>
      <c r="E14" s="287">
        <f>SUM(Önkormányzat:ÁMK!E13)</f>
        <v>0</v>
      </c>
      <c r="F14" s="287">
        <f t="shared" si="0"/>
        <v>66700</v>
      </c>
      <c r="G14" s="135"/>
      <c r="H14" s="135">
        <v>397</v>
      </c>
      <c r="I14" s="287">
        <v>67097</v>
      </c>
      <c r="J14" s="287"/>
      <c r="K14" s="287">
        <f>SUM(Önkormányzat:ÁMK!J13)</f>
        <v>0</v>
      </c>
      <c r="L14" s="287">
        <f t="shared" si="1"/>
        <v>67097</v>
      </c>
    </row>
    <row r="15" spans="1:12" x14ac:dyDescent="0.2">
      <c r="A15" s="133" t="s">
        <v>112</v>
      </c>
      <c r="B15" s="134" t="s">
        <v>13</v>
      </c>
      <c r="C15" s="287">
        <v>42824</v>
      </c>
      <c r="D15" s="287"/>
      <c r="E15" s="287">
        <f>SUM(Önkormányzat:ÁMK!E14)</f>
        <v>0</v>
      </c>
      <c r="F15" s="287">
        <f t="shared" si="0"/>
        <v>42824</v>
      </c>
      <c r="G15" s="135">
        <v>1716</v>
      </c>
      <c r="H15" s="135">
        <v>-210</v>
      </c>
      <c r="I15" s="287">
        <v>44330</v>
      </c>
      <c r="J15" s="287"/>
      <c r="K15" s="287">
        <f>SUM(Önkormányzat:ÁMK!J14)</f>
        <v>0</v>
      </c>
      <c r="L15" s="287">
        <f t="shared" si="1"/>
        <v>44330</v>
      </c>
    </row>
    <row r="16" spans="1:12" x14ac:dyDescent="0.2">
      <c r="A16" s="133" t="s">
        <v>113</v>
      </c>
      <c r="B16" s="134" t="s">
        <v>27</v>
      </c>
      <c r="C16" s="287"/>
      <c r="D16" s="287"/>
      <c r="E16" s="287">
        <f>SUM(Önkormányzat:ÁMK!E15)</f>
        <v>0</v>
      </c>
      <c r="F16" s="287">
        <f t="shared" si="0"/>
        <v>0</v>
      </c>
      <c r="G16" s="135"/>
      <c r="H16" s="135"/>
      <c r="I16" s="287">
        <v>0</v>
      </c>
      <c r="J16" s="287"/>
      <c r="K16" s="287">
        <f>SUM(Önkormányzat:ÁMK!J15)</f>
        <v>0</v>
      </c>
      <c r="L16" s="287">
        <f t="shared" si="1"/>
        <v>0</v>
      </c>
    </row>
    <row r="17" spans="1:12" x14ac:dyDescent="0.2">
      <c r="A17" s="133" t="s">
        <v>114</v>
      </c>
      <c r="B17" s="134" t="s">
        <v>123</v>
      </c>
      <c r="C17" s="287">
        <f>SUM(Önkormányzat:ÁMK!C16)</f>
        <v>0</v>
      </c>
      <c r="D17" s="287"/>
      <c r="E17" s="287">
        <f>SUM(Önkormányzat:ÁMK!E16)</f>
        <v>0</v>
      </c>
      <c r="F17" s="287">
        <f t="shared" si="0"/>
        <v>0</v>
      </c>
      <c r="G17" s="135"/>
      <c r="H17" s="135">
        <v>20</v>
      </c>
      <c r="I17" s="287">
        <v>50</v>
      </c>
      <c r="J17" s="287"/>
      <c r="K17" s="287">
        <f>SUM(Önkormányzat:ÁMK!J16)</f>
        <v>0</v>
      </c>
      <c r="L17" s="287">
        <f t="shared" si="1"/>
        <v>50</v>
      </c>
    </row>
    <row r="18" spans="1:12" ht="22.5" x14ac:dyDescent="0.2">
      <c r="A18" s="133" t="s">
        <v>115</v>
      </c>
      <c r="B18" s="134" t="s">
        <v>124</v>
      </c>
      <c r="C18" s="287">
        <f>SUM(Önkormányzat:ÁMK!C17)</f>
        <v>30</v>
      </c>
      <c r="D18" s="287"/>
      <c r="E18" s="287">
        <f>SUM(Önkormányzat:ÁMK!E17)</f>
        <v>0</v>
      </c>
      <c r="F18" s="287">
        <f t="shared" si="0"/>
        <v>30</v>
      </c>
      <c r="G18" s="135">
        <v>40</v>
      </c>
      <c r="H18" s="135">
        <v>503</v>
      </c>
      <c r="I18" s="287">
        <v>543</v>
      </c>
      <c r="J18" s="287"/>
      <c r="K18" s="287">
        <f>SUM(Önkormányzat:ÁMK!J17)</f>
        <v>0</v>
      </c>
      <c r="L18" s="287">
        <f t="shared" si="1"/>
        <v>543</v>
      </c>
    </row>
    <row r="19" spans="1:12" s="126" customFormat="1" ht="12.75" customHeight="1" x14ac:dyDescent="0.2">
      <c r="A19" s="139"/>
      <c r="B19" s="140" t="s">
        <v>26</v>
      </c>
      <c r="C19" s="287">
        <f>SUM(C9,C11,C13,C15,C16,C17,C18)</f>
        <v>310561</v>
      </c>
      <c r="D19" s="287"/>
      <c r="E19" s="287">
        <v>22186</v>
      </c>
      <c r="F19" s="287">
        <f t="shared" si="0"/>
        <v>332747</v>
      </c>
      <c r="G19" s="135">
        <f>SUM(G9,G11,G13,G15:G18)</f>
        <v>35515</v>
      </c>
      <c r="H19" s="135">
        <f>SUM(H9,H11,H13,H15:H18)</f>
        <v>1987</v>
      </c>
      <c r="I19" s="287">
        <f>SUM(I9,I11,I13,I15,I16,I17,I18)</f>
        <v>348063</v>
      </c>
      <c r="J19" s="287"/>
      <c r="K19" s="287">
        <v>22186</v>
      </c>
      <c r="L19" s="287">
        <f>SUM(I19:K19)</f>
        <v>370249</v>
      </c>
    </row>
    <row r="20" spans="1:12" x14ac:dyDescent="0.2">
      <c r="A20" s="133" t="s">
        <v>116</v>
      </c>
      <c r="B20" s="134" t="s">
        <v>28</v>
      </c>
      <c r="C20" s="287">
        <v>124927</v>
      </c>
      <c r="D20" s="287">
        <v>21510</v>
      </c>
      <c r="E20" s="287">
        <v>7591</v>
      </c>
      <c r="F20" s="287">
        <f t="shared" si="0"/>
        <v>154028</v>
      </c>
      <c r="G20" s="135">
        <v>110701</v>
      </c>
      <c r="H20" s="135">
        <v>93</v>
      </c>
      <c r="I20" s="287">
        <v>235721</v>
      </c>
      <c r="J20" s="287">
        <v>21510</v>
      </c>
      <c r="K20" s="287">
        <v>7591</v>
      </c>
      <c r="L20" s="287">
        <f t="shared" si="1"/>
        <v>264822</v>
      </c>
    </row>
    <row r="21" spans="1:12" s="126" customFormat="1" x14ac:dyDescent="0.2">
      <c r="A21" s="139"/>
      <c r="B21" s="140" t="s">
        <v>125</v>
      </c>
      <c r="C21" s="287">
        <f>SUM(C19:C20)</f>
        <v>435488</v>
      </c>
      <c r="D21" s="287">
        <f t="shared" ref="D21:E21" si="2">SUM(D19:D20)</f>
        <v>21510</v>
      </c>
      <c r="E21" s="287">
        <f t="shared" si="2"/>
        <v>29777</v>
      </c>
      <c r="F21" s="287">
        <f t="shared" si="0"/>
        <v>486775</v>
      </c>
      <c r="G21" s="135">
        <f>SUM(G19:G20)</f>
        <v>146216</v>
      </c>
      <c r="H21" s="135">
        <f>SUM(H19:H20)</f>
        <v>2080</v>
      </c>
      <c r="I21" s="287">
        <f>SUM(I19:I20)</f>
        <v>583784</v>
      </c>
      <c r="J21" s="287">
        <f t="shared" ref="J21:K21" si="3">SUM(J19:J20)</f>
        <v>21510</v>
      </c>
      <c r="K21" s="287">
        <f t="shared" si="3"/>
        <v>29777</v>
      </c>
      <c r="L21" s="287">
        <f t="shared" si="1"/>
        <v>635071</v>
      </c>
    </row>
    <row r="22" spans="1:12" x14ac:dyDescent="0.2">
      <c r="A22" s="133"/>
      <c r="B22" s="134"/>
      <c r="C22" s="287"/>
      <c r="D22" s="287"/>
      <c r="E22" s="287"/>
      <c r="F22" s="287"/>
      <c r="G22" s="135"/>
      <c r="H22" s="135"/>
      <c r="I22" s="287"/>
      <c r="J22" s="287"/>
      <c r="K22" s="287"/>
      <c r="L22" s="287"/>
    </row>
    <row r="23" spans="1:12" x14ac:dyDescent="0.2">
      <c r="A23" s="142" t="s">
        <v>92</v>
      </c>
      <c r="B23" s="134" t="s">
        <v>29</v>
      </c>
      <c r="C23" s="287">
        <v>158021</v>
      </c>
      <c r="D23" s="287">
        <v>0</v>
      </c>
      <c r="E23" s="287">
        <v>5741</v>
      </c>
      <c r="F23" s="287">
        <f>SUM(C23:E23)</f>
        <v>163762</v>
      </c>
      <c r="G23" s="135">
        <v>24700</v>
      </c>
      <c r="H23" s="135">
        <v>282</v>
      </c>
      <c r="I23" s="287">
        <v>183003</v>
      </c>
      <c r="J23" s="287">
        <v>0</v>
      </c>
      <c r="K23" s="287">
        <v>5741</v>
      </c>
      <c r="L23" s="287">
        <f>SUM(I23:K23)</f>
        <v>188744</v>
      </c>
    </row>
    <row r="24" spans="1:12" ht="22.5" x14ac:dyDescent="0.2">
      <c r="A24" s="142" t="s">
        <v>93</v>
      </c>
      <c r="B24" s="134" t="s">
        <v>94</v>
      </c>
      <c r="C24" s="287">
        <v>36205</v>
      </c>
      <c r="D24" s="287">
        <v>0</v>
      </c>
      <c r="E24" s="287">
        <v>1610</v>
      </c>
      <c r="F24" s="287">
        <f t="shared" ref="F24:F34" si="4">SUM(C24:E24)</f>
        <v>37815</v>
      </c>
      <c r="G24" s="135">
        <v>3560</v>
      </c>
      <c r="H24" s="135">
        <v>389</v>
      </c>
      <c r="I24" s="287">
        <v>40154</v>
      </c>
      <c r="J24" s="287">
        <v>0</v>
      </c>
      <c r="K24" s="287">
        <v>1610</v>
      </c>
      <c r="L24" s="287">
        <f t="shared" ref="L24:L35" si="5">SUM(I24:K24)</f>
        <v>41764</v>
      </c>
    </row>
    <row r="25" spans="1:12" x14ac:dyDescent="0.2">
      <c r="A25" s="142" t="s">
        <v>95</v>
      </c>
      <c r="B25" s="134" t="s">
        <v>47</v>
      </c>
      <c r="C25" s="287">
        <v>136712</v>
      </c>
      <c r="D25" s="287">
        <v>0</v>
      </c>
      <c r="E25" s="287">
        <v>240</v>
      </c>
      <c r="F25" s="287">
        <f t="shared" si="4"/>
        <v>136952</v>
      </c>
      <c r="G25" s="135">
        <v>13995</v>
      </c>
      <c r="H25" s="135">
        <v>-5206</v>
      </c>
      <c r="I25" s="287">
        <v>145501</v>
      </c>
      <c r="J25" s="287">
        <v>0</v>
      </c>
      <c r="K25" s="287">
        <v>240</v>
      </c>
      <c r="L25" s="287">
        <f t="shared" si="5"/>
        <v>145741</v>
      </c>
    </row>
    <row r="26" spans="1:12" x14ac:dyDescent="0.2">
      <c r="A26" s="142" t="s">
        <v>96</v>
      </c>
      <c r="B26" s="134" t="s">
        <v>97</v>
      </c>
      <c r="C26" s="287">
        <v>4816</v>
      </c>
      <c r="D26" s="287">
        <v>0</v>
      </c>
      <c r="E26" s="287">
        <v>0</v>
      </c>
      <c r="F26" s="287">
        <f t="shared" si="4"/>
        <v>4816</v>
      </c>
      <c r="G26" s="135">
        <v>0</v>
      </c>
      <c r="H26" s="135"/>
      <c r="I26" s="287">
        <v>4816</v>
      </c>
      <c r="J26" s="287">
        <v>0</v>
      </c>
      <c r="K26" s="287">
        <v>0</v>
      </c>
      <c r="L26" s="287">
        <f t="shared" si="5"/>
        <v>4816</v>
      </c>
    </row>
    <row r="27" spans="1:12" x14ac:dyDescent="0.2">
      <c r="A27" s="142" t="s">
        <v>98</v>
      </c>
      <c r="B27" s="134" t="s">
        <v>48</v>
      </c>
      <c r="C27" s="287"/>
      <c r="D27" s="287">
        <v>10960</v>
      </c>
      <c r="E27" s="287">
        <v>0</v>
      </c>
      <c r="F27" s="287">
        <f t="shared" si="4"/>
        <v>10960</v>
      </c>
      <c r="G27" s="135">
        <v>94565</v>
      </c>
      <c r="H27" s="135">
        <v>495</v>
      </c>
      <c r="I27" s="287">
        <v>95060</v>
      </c>
      <c r="J27" s="287">
        <v>10960</v>
      </c>
      <c r="K27" s="287">
        <v>0</v>
      </c>
      <c r="L27" s="287">
        <f t="shared" si="5"/>
        <v>106020</v>
      </c>
    </row>
    <row r="28" spans="1:12" s="131" customFormat="1" x14ac:dyDescent="0.2">
      <c r="A28" s="144"/>
      <c r="B28" s="137" t="s">
        <v>126</v>
      </c>
      <c r="C28" s="287">
        <v>0</v>
      </c>
      <c r="D28" s="287">
        <v>0</v>
      </c>
      <c r="E28" s="287">
        <v>0</v>
      </c>
      <c r="F28" s="287">
        <f t="shared" si="4"/>
        <v>0</v>
      </c>
      <c r="G28" s="135"/>
      <c r="H28" s="135"/>
      <c r="I28" s="287">
        <v>0</v>
      </c>
      <c r="J28" s="287">
        <v>0</v>
      </c>
      <c r="K28" s="287">
        <v>0</v>
      </c>
      <c r="L28" s="287">
        <f t="shared" si="5"/>
        <v>0</v>
      </c>
    </row>
    <row r="29" spans="1:12" s="131" customFormat="1" x14ac:dyDescent="0.2">
      <c r="A29" s="144"/>
      <c r="B29" s="137" t="s">
        <v>127</v>
      </c>
      <c r="C29" s="287">
        <v>0</v>
      </c>
      <c r="D29" s="287">
        <v>0</v>
      </c>
      <c r="E29" s="287">
        <v>0</v>
      </c>
      <c r="F29" s="287">
        <f t="shared" si="4"/>
        <v>0</v>
      </c>
      <c r="G29" s="135"/>
      <c r="H29" s="135"/>
      <c r="I29" s="287">
        <v>0</v>
      </c>
      <c r="J29" s="287">
        <v>0</v>
      </c>
      <c r="K29" s="287">
        <v>0</v>
      </c>
      <c r="L29" s="287">
        <f t="shared" si="5"/>
        <v>0</v>
      </c>
    </row>
    <row r="30" spans="1:12" x14ac:dyDescent="0.2">
      <c r="A30" s="142" t="s">
        <v>99</v>
      </c>
      <c r="B30" s="134" t="s">
        <v>100</v>
      </c>
      <c r="C30" s="287">
        <v>291</v>
      </c>
      <c r="D30" s="287">
        <v>10550</v>
      </c>
      <c r="E30" s="287">
        <v>22186</v>
      </c>
      <c r="F30" s="287">
        <f t="shared" si="4"/>
        <v>33027</v>
      </c>
      <c r="G30" s="135">
        <v>9000</v>
      </c>
      <c r="H30" s="135">
        <v>-671</v>
      </c>
      <c r="I30" s="287">
        <v>8620</v>
      </c>
      <c r="J30" s="287">
        <v>10550</v>
      </c>
      <c r="K30" s="287">
        <v>22186</v>
      </c>
      <c r="L30" s="287">
        <f t="shared" si="5"/>
        <v>41356</v>
      </c>
    </row>
    <row r="31" spans="1:12" x14ac:dyDescent="0.2">
      <c r="A31" s="142" t="s">
        <v>102</v>
      </c>
      <c r="B31" s="134" t="s">
        <v>101</v>
      </c>
      <c r="C31" s="287"/>
      <c r="D31" s="287"/>
      <c r="E31" s="287"/>
      <c r="F31" s="287">
        <f t="shared" si="4"/>
        <v>0</v>
      </c>
      <c r="G31" s="135"/>
      <c r="H31" s="135">
        <v>1627</v>
      </c>
      <c r="I31" s="287">
        <v>1627</v>
      </c>
      <c r="J31" s="287"/>
      <c r="K31" s="287"/>
      <c r="L31" s="287">
        <f t="shared" si="5"/>
        <v>1627</v>
      </c>
    </row>
    <row r="32" spans="1:12" x14ac:dyDescent="0.2">
      <c r="A32" s="142" t="s">
        <v>103</v>
      </c>
      <c r="B32" s="134" t="s">
        <v>104</v>
      </c>
      <c r="C32" s="287">
        <f>SUM(Önkormányzat:ÁMK!C31)</f>
        <v>0</v>
      </c>
      <c r="D32" s="287">
        <f>SUM(Önkormányzat:ÁMK!D31)</f>
        <v>0</v>
      </c>
      <c r="E32" s="287">
        <f>SUM(Önkormányzat:ÁMK!E31)</f>
        <v>0</v>
      </c>
      <c r="F32" s="287">
        <f t="shared" si="4"/>
        <v>0</v>
      </c>
      <c r="G32" s="135"/>
      <c r="H32" s="135"/>
      <c r="I32" s="287">
        <v>0</v>
      </c>
      <c r="J32" s="287"/>
      <c r="K32" s="287">
        <f>SUM(Önkormányzat:ÁMK!J31)</f>
        <v>0</v>
      </c>
      <c r="L32" s="287">
        <f t="shared" si="5"/>
        <v>0</v>
      </c>
    </row>
    <row r="33" spans="1:12" s="126" customFormat="1" x14ac:dyDescent="0.2">
      <c r="A33" s="143"/>
      <c r="B33" s="140" t="s">
        <v>107</v>
      </c>
      <c r="C33" s="287">
        <f>SUM(C23,C24,C25,C26,C27,C30,C31,C32)</f>
        <v>336045</v>
      </c>
      <c r="D33" s="287">
        <f t="shared" ref="D33:F33" si="6">SUM(D23,D24,D25,D26,D27,D30,D31,D32)</f>
        <v>21510</v>
      </c>
      <c r="E33" s="287">
        <f t="shared" si="6"/>
        <v>29777</v>
      </c>
      <c r="F33" s="287">
        <f t="shared" si="6"/>
        <v>387332</v>
      </c>
      <c r="G33" s="287">
        <f>SUM(G23,G24,G25,G26,G27,G30,G31,G32)</f>
        <v>145820</v>
      </c>
      <c r="H33" s="287">
        <f>SUM(H23,H24,H25,H26,H27,H30,H31,H32)</f>
        <v>-3084</v>
      </c>
      <c r="I33" s="287">
        <f>SUM(I23,I24,I25,I26,I27,I28,I30,I31,I32)</f>
        <v>478781</v>
      </c>
      <c r="J33" s="287">
        <f t="shared" ref="J33:K33" si="7">SUM(J23,J24,J25,J26,J27,J30,J31,J32)</f>
        <v>21510</v>
      </c>
      <c r="K33" s="287">
        <f t="shared" si="7"/>
        <v>29777</v>
      </c>
      <c r="L33" s="287">
        <f t="shared" si="5"/>
        <v>530068</v>
      </c>
    </row>
    <row r="34" spans="1:12" x14ac:dyDescent="0.2">
      <c r="A34" s="142" t="s">
        <v>105</v>
      </c>
      <c r="B34" s="134" t="s">
        <v>106</v>
      </c>
      <c r="C34" s="287">
        <v>99443</v>
      </c>
      <c r="D34" s="287">
        <v>0</v>
      </c>
      <c r="E34" s="287">
        <v>0</v>
      </c>
      <c r="F34" s="287">
        <f t="shared" si="4"/>
        <v>99443</v>
      </c>
      <c r="G34" s="135">
        <v>396</v>
      </c>
      <c r="H34" s="135">
        <v>5164</v>
      </c>
      <c r="I34" s="287">
        <v>105003</v>
      </c>
      <c r="J34" s="287">
        <v>0</v>
      </c>
      <c r="K34" s="287">
        <v>0</v>
      </c>
      <c r="L34" s="287">
        <f t="shared" si="5"/>
        <v>105003</v>
      </c>
    </row>
    <row r="35" spans="1:12" s="126" customFormat="1" x14ac:dyDescent="0.2">
      <c r="A35" s="178"/>
      <c r="B35" s="179" t="s">
        <v>108</v>
      </c>
      <c r="C35" s="287">
        <f>SUM(C33:C34)</f>
        <v>435488</v>
      </c>
      <c r="D35" s="287">
        <f t="shared" ref="D35:E35" si="8">SUM(D33:D34)</f>
        <v>21510</v>
      </c>
      <c r="E35" s="287">
        <f t="shared" si="8"/>
        <v>29777</v>
      </c>
      <c r="F35" s="287">
        <f>SUM(F33:F34)</f>
        <v>486775</v>
      </c>
      <c r="G35" s="287">
        <f>SUM(G33:G34)</f>
        <v>146216</v>
      </c>
      <c r="H35" s="287">
        <f>SUM(H33:H34)</f>
        <v>2080</v>
      </c>
      <c r="I35" s="287">
        <f>SUM(I33:I34)</f>
        <v>583784</v>
      </c>
      <c r="J35" s="287">
        <f t="shared" ref="J35:K35" si="9">SUM(J33:J34)</f>
        <v>21510</v>
      </c>
      <c r="K35" s="287">
        <f t="shared" si="9"/>
        <v>29777</v>
      </c>
      <c r="L35" s="287">
        <f t="shared" si="5"/>
        <v>635071</v>
      </c>
    </row>
    <row r="36" spans="1:12" s="126" customFormat="1" ht="10.5" x14ac:dyDescent="0.15">
      <c r="A36" s="277"/>
      <c r="B36" s="183"/>
      <c r="C36" s="184"/>
      <c r="D36" s="184"/>
      <c r="E36" s="184"/>
      <c r="F36" s="184"/>
    </row>
    <row r="37" spans="1:12" s="126" customFormat="1" ht="10.5" x14ac:dyDescent="0.15">
      <c r="A37" s="276"/>
      <c r="B37" s="180"/>
      <c r="C37" s="181"/>
      <c r="D37" s="181"/>
      <c r="E37" s="181"/>
      <c r="F37" s="181"/>
    </row>
    <row r="38" spans="1:12" s="126" customFormat="1" x14ac:dyDescent="0.2">
      <c r="A38" s="276"/>
      <c r="B38" s="180"/>
      <c r="C38" s="182"/>
      <c r="D38" s="182"/>
      <c r="E38" s="182"/>
      <c r="F38" s="182"/>
    </row>
    <row r="39" spans="1:12" s="126" customFormat="1" ht="10.5" x14ac:dyDescent="0.15">
      <c r="A39" s="276"/>
      <c r="B39" s="180"/>
      <c r="C39" s="276"/>
      <c r="D39" s="276"/>
      <c r="E39" s="276"/>
      <c r="F39" s="276"/>
    </row>
    <row r="41" spans="1:12" s="129" customFormat="1" x14ac:dyDescent="0.2">
      <c r="A41" s="128"/>
      <c r="B41" s="127"/>
    </row>
    <row r="42" spans="1:12" x14ac:dyDescent="0.2">
      <c r="B42" s="124"/>
    </row>
    <row r="43" spans="1:12" x14ac:dyDescent="0.2">
      <c r="B43" s="124"/>
    </row>
    <row r="44" spans="1:12" x14ac:dyDescent="0.2">
      <c r="B44" s="124"/>
    </row>
    <row r="45" spans="1:12" x14ac:dyDescent="0.2">
      <c r="B45" s="124"/>
    </row>
    <row r="46" spans="1:12" x14ac:dyDescent="0.2">
      <c r="B46" s="124"/>
    </row>
  </sheetData>
  <dataConsolidate/>
  <mergeCells count="5">
    <mergeCell ref="A5:F5"/>
    <mergeCell ref="A7:B7"/>
    <mergeCell ref="C8:F8"/>
    <mergeCell ref="B3:D3"/>
    <mergeCell ref="I8:L8"/>
  </mergeCells>
  <phoneticPr fontId="5" type="noConversion"/>
  <printOptions horizontalCentered="1"/>
  <pageMargins left="0" right="0" top="0.74803149606299213" bottom="0.15748031496062992" header="0.31496062992125984" footer="0.31496062992125984"/>
  <pageSetup paperSize="9" scale="70" orientation="landscape" r:id="rId1"/>
  <headerFooter>
    <oddFooter>&amp;L&amp;F&amp;R&amp;P/&amp;N</oddFooter>
  </headerFooter>
  <colBreaks count="1" manualBreakCount="1">
    <brk id="12" min="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P26"/>
  <sheetViews>
    <sheetView view="pageBreakPreview" zoomScaleNormal="100" zoomScaleSheetLayoutView="100" workbookViewId="0">
      <selection activeCell="I28" sqref="I28"/>
    </sheetView>
  </sheetViews>
  <sheetFormatPr defaultColWidth="9.140625" defaultRowHeight="12.75" x14ac:dyDescent="0.2"/>
  <cols>
    <col min="1" max="1" width="51" style="163" customWidth="1"/>
    <col min="2" max="6" width="7.28515625" style="164" customWidth="1"/>
    <col min="7" max="10" width="7.28515625" style="167" customWidth="1"/>
    <col min="11" max="16" width="7.28515625" style="163" customWidth="1"/>
    <col min="17" max="16384" width="9.140625" style="163"/>
  </cols>
  <sheetData>
    <row r="1" spans="1:16" x14ac:dyDescent="0.2">
      <c r="A1" s="154" t="s">
        <v>347</v>
      </c>
      <c r="F1" s="165"/>
      <c r="G1" s="166"/>
      <c r="H1" s="166"/>
      <c r="I1" s="166"/>
      <c r="J1" s="166"/>
      <c r="L1" s="166"/>
      <c r="M1" s="165"/>
    </row>
    <row r="2" spans="1:16" ht="18" customHeight="1" x14ac:dyDescent="0.2">
      <c r="F2" s="165"/>
      <c r="G2" s="314"/>
      <c r="H2" s="314"/>
      <c r="I2" s="314"/>
      <c r="J2" s="314"/>
      <c r="K2" s="165"/>
      <c r="L2" s="165"/>
      <c r="M2" s="165"/>
    </row>
    <row r="3" spans="1:16" s="1" customFormat="1" ht="17.25" customHeight="1" x14ac:dyDescent="0.25">
      <c r="A3" s="405" t="s">
        <v>275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</row>
    <row r="4" spans="1:16" ht="17.25" customHeight="1" x14ac:dyDescent="0.2">
      <c r="A4" s="167"/>
      <c r="B4" s="167"/>
      <c r="C4" s="167"/>
      <c r="D4" s="167"/>
      <c r="E4" s="167"/>
      <c r="F4" s="167"/>
      <c r="K4" s="165"/>
      <c r="L4" s="165"/>
      <c r="M4" s="165"/>
    </row>
    <row r="5" spans="1:16" x14ac:dyDescent="0.2">
      <c r="G5" s="315"/>
      <c r="H5" s="315"/>
      <c r="I5" s="315"/>
      <c r="J5" s="315"/>
    </row>
    <row r="6" spans="1:16" s="169" customFormat="1" ht="35.25" customHeight="1" x14ac:dyDescent="0.2">
      <c r="A6" s="403"/>
      <c r="B6" s="406" t="s">
        <v>276</v>
      </c>
      <c r="C6" s="406"/>
      <c r="D6" s="406"/>
      <c r="E6" s="406" t="s">
        <v>277</v>
      </c>
      <c r="F6" s="406"/>
      <c r="G6" s="406"/>
      <c r="H6" s="407" t="s">
        <v>278</v>
      </c>
      <c r="I6" s="408"/>
      <c r="J6" s="409"/>
      <c r="K6" s="406" t="s">
        <v>279</v>
      </c>
      <c r="L6" s="406"/>
      <c r="M6" s="406"/>
      <c r="N6" s="406" t="s">
        <v>159</v>
      </c>
      <c r="O6" s="406"/>
      <c r="P6" s="406"/>
    </row>
    <row r="7" spans="1:16" s="168" customFormat="1" ht="38.25" x14ac:dyDescent="0.2">
      <c r="A7" s="404"/>
      <c r="B7" s="316" t="s">
        <v>280</v>
      </c>
      <c r="C7" s="316" t="s">
        <v>281</v>
      </c>
      <c r="D7" s="316" t="s">
        <v>11</v>
      </c>
      <c r="E7" s="316" t="s">
        <v>282</v>
      </c>
      <c r="F7" s="316" t="s">
        <v>281</v>
      </c>
      <c r="G7" s="316" t="s">
        <v>11</v>
      </c>
      <c r="H7" s="316" t="s">
        <v>282</v>
      </c>
      <c r="I7" s="316" t="s">
        <v>281</v>
      </c>
      <c r="J7" s="316" t="s">
        <v>11</v>
      </c>
      <c r="K7" s="316" t="s">
        <v>282</v>
      </c>
      <c r="L7" s="316" t="s">
        <v>281</v>
      </c>
      <c r="M7" s="316" t="s">
        <v>11</v>
      </c>
      <c r="N7" s="316" t="s">
        <v>282</v>
      </c>
      <c r="O7" s="316" t="s">
        <v>281</v>
      </c>
      <c r="P7" s="316" t="s">
        <v>11</v>
      </c>
    </row>
    <row r="8" spans="1:16" s="168" customFormat="1" x14ac:dyDescent="0.2">
      <c r="A8" s="317" t="s">
        <v>283</v>
      </c>
      <c r="B8" s="318">
        <f t="shared" ref="B8:L8" si="0">SUM(B9:B12)</f>
        <v>17</v>
      </c>
      <c r="C8" s="318">
        <f t="shared" si="0"/>
        <v>2</v>
      </c>
      <c r="D8" s="318">
        <f>SUM(B8:C8)</f>
        <v>19</v>
      </c>
      <c r="E8" s="318">
        <f t="shared" si="0"/>
        <v>8</v>
      </c>
      <c r="F8" s="318">
        <f t="shared" si="0"/>
        <v>0</v>
      </c>
      <c r="G8" s="318">
        <f>SUM(E8:F8)</f>
        <v>8</v>
      </c>
      <c r="H8" s="318">
        <f t="shared" si="0"/>
        <v>2</v>
      </c>
      <c r="I8" s="318">
        <f t="shared" si="0"/>
        <v>0</v>
      </c>
      <c r="J8" s="318">
        <f>SUM(H8:I8)</f>
        <v>2</v>
      </c>
      <c r="K8" s="318">
        <f t="shared" si="0"/>
        <v>12</v>
      </c>
      <c r="L8" s="318">
        <f t="shared" si="0"/>
        <v>0</v>
      </c>
      <c r="M8" s="318">
        <f>SUM(K8:L8)</f>
        <v>12</v>
      </c>
      <c r="N8" s="318">
        <f>SUM(B8,E8,H8,K8)</f>
        <v>39</v>
      </c>
      <c r="O8" s="318">
        <f>SUM(C8,F8,L8)</f>
        <v>2</v>
      </c>
      <c r="P8" s="318">
        <f>SUM(D8,G8,M8)</f>
        <v>39</v>
      </c>
    </row>
    <row r="9" spans="1:16" x14ac:dyDescent="0.2">
      <c r="A9" s="146" t="s">
        <v>284</v>
      </c>
      <c r="B9" s="319"/>
      <c r="C9" s="319"/>
      <c r="D9" s="318">
        <f t="shared" ref="D9:D26" si="1">SUM(B9:C9)</f>
        <v>0</v>
      </c>
      <c r="E9" s="319">
        <v>8</v>
      </c>
      <c r="F9" s="319"/>
      <c r="G9" s="318">
        <f t="shared" ref="G9:G26" si="2">SUM(E9:F9)</f>
        <v>8</v>
      </c>
      <c r="H9" s="318"/>
      <c r="I9" s="318"/>
      <c r="J9" s="318">
        <f t="shared" ref="J9:J17" si="3">SUM(H9:I9)</f>
        <v>0</v>
      </c>
      <c r="K9" s="319"/>
      <c r="L9" s="319"/>
      <c r="M9" s="318">
        <f t="shared" ref="M9:M26" si="4">SUM(K9:L9)</f>
        <v>0</v>
      </c>
      <c r="N9" s="318">
        <f t="shared" ref="N9:P26" si="5">SUM(B9,E9,K9)</f>
        <v>8</v>
      </c>
      <c r="O9" s="318">
        <f t="shared" si="5"/>
        <v>0</v>
      </c>
      <c r="P9" s="318">
        <f t="shared" si="5"/>
        <v>8</v>
      </c>
    </row>
    <row r="10" spans="1:16" x14ac:dyDescent="0.2">
      <c r="A10" s="146" t="s">
        <v>285</v>
      </c>
      <c r="B10" s="319">
        <v>15</v>
      </c>
      <c r="C10" s="319">
        <v>1</v>
      </c>
      <c r="D10" s="318">
        <f t="shared" si="1"/>
        <v>16</v>
      </c>
      <c r="E10" s="319"/>
      <c r="F10" s="319"/>
      <c r="G10" s="318">
        <f t="shared" si="2"/>
        <v>0</v>
      </c>
      <c r="H10" s="318">
        <v>2</v>
      </c>
      <c r="I10" s="318"/>
      <c r="J10" s="318">
        <f t="shared" si="3"/>
        <v>2</v>
      </c>
      <c r="K10" s="319">
        <v>12</v>
      </c>
      <c r="L10" s="319"/>
      <c r="M10" s="318">
        <f t="shared" si="4"/>
        <v>12</v>
      </c>
      <c r="N10" s="318">
        <f>SUM(B10,E10,H10,K10)</f>
        <v>29</v>
      </c>
      <c r="O10" s="318">
        <f t="shared" si="5"/>
        <v>1</v>
      </c>
      <c r="P10" s="318">
        <f t="shared" si="5"/>
        <v>28</v>
      </c>
    </row>
    <row r="11" spans="1:16" x14ac:dyDescent="0.2">
      <c r="A11" s="146" t="s">
        <v>286</v>
      </c>
      <c r="B11" s="319">
        <v>1</v>
      </c>
      <c r="C11" s="319">
        <v>1</v>
      </c>
      <c r="D11" s="318">
        <f t="shared" si="1"/>
        <v>2</v>
      </c>
      <c r="E11" s="319"/>
      <c r="F11" s="319"/>
      <c r="G11" s="318">
        <f t="shared" si="2"/>
        <v>0</v>
      </c>
      <c r="H11" s="318"/>
      <c r="I11" s="318"/>
      <c r="J11" s="318">
        <f t="shared" si="3"/>
        <v>0</v>
      </c>
      <c r="K11" s="319"/>
      <c r="L11" s="319"/>
      <c r="M11" s="318">
        <f t="shared" si="4"/>
        <v>0</v>
      </c>
      <c r="N11" s="318">
        <f t="shared" si="5"/>
        <v>1</v>
      </c>
      <c r="O11" s="318">
        <f t="shared" si="5"/>
        <v>1</v>
      </c>
      <c r="P11" s="318">
        <f t="shared" si="5"/>
        <v>2</v>
      </c>
    </row>
    <row r="12" spans="1:16" x14ac:dyDescent="0.2">
      <c r="A12" s="146" t="s">
        <v>287</v>
      </c>
      <c r="B12" s="319">
        <v>1</v>
      </c>
      <c r="C12" s="319"/>
      <c r="D12" s="318">
        <f t="shared" si="1"/>
        <v>1</v>
      </c>
      <c r="E12" s="319"/>
      <c r="F12" s="319"/>
      <c r="G12" s="318">
        <f t="shared" si="2"/>
        <v>0</v>
      </c>
      <c r="H12" s="318"/>
      <c r="I12" s="318"/>
      <c r="J12" s="318">
        <f t="shared" si="3"/>
        <v>0</v>
      </c>
      <c r="K12" s="319"/>
      <c r="L12" s="319"/>
      <c r="M12" s="318">
        <f t="shared" si="4"/>
        <v>0</v>
      </c>
      <c r="N12" s="318">
        <f t="shared" si="5"/>
        <v>1</v>
      </c>
      <c r="O12" s="318">
        <f t="shared" si="5"/>
        <v>0</v>
      </c>
      <c r="P12" s="318">
        <f t="shared" si="5"/>
        <v>1</v>
      </c>
    </row>
    <row r="13" spans="1:16" s="168" customFormat="1" x14ac:dyDescent="0.2">
      <c r="A13" s="320" t="s">
        <v>288</v>
      </c>
      <c r="B13" s="321">
        <f>SUM(B14:B17)</f>
        <v>15.665000000000001</v>
      </c>
      <c r="C13" s="321">
        <f t="shared" ref="C13:L13" si="6">SUM(C14:C17)</f>
        <v>0.875</v>
      </c>
      <c r="D13" s="321">
        <f t="shared" si="1"/>
        <v>16.54</v>
      </c>
      <c r="E13" s="321">
        <f t="shared" si="6"/>
        <v>8.75</v>
      </c>
      <c r="F13" s="321">
        <f t="shared" si="6"/>
        <v>0</v>
      </c>
      <c r="G13" s="321">
        <f t="shared" si="2"/>
        <v>8.75</v>
      </c>
      <c r="H13" s="321">
        <f>SUM(H14:H17)</f>
        <v>2.0489999999999999</v>
      </c>
      <c r="I13" s="321">
        <f t="shared" ref="I13" si="7">SUM(I14:I17)</f>
        <v>0</v>
      </c>
      <c r="J13" s="321">
        <f t="shared" si="3"/>
        <v>2.0489999999999999</v>
      </c>
      <c r="K13" s="321">
        <f t="shared" si="6"/>
        <v>11.86</v>
      </c>
      <c r="L13" s="321">
        <f t="shared" si="6"/>
        <v>0</v>
      </c>
      <c r="M13" s="321">
        <f t="shared" si="4"/>
        <v>11.86</v>
      </c>
      <c r="N13" s="321">
        <f t="shared" si="5"/>
        <v>36.274999999999999</v>
      </c>
      <c r="O13" s="321">
        <f t="shared" si="5"/>
        <v>0.875</v>
      </c>
      <c r="P13" s="321">
        <f t="shared" si="5"/>
        <v>37.15</v>
      </c>
    </row>
    <row r="14" spans="1:16" x14ac:dyDescent="0.2">
      <c r="A14" s="322" t="s">
        <v>284</v>
      </c>
      <c r="B14" s="323"/>
      <c r="C14" s="323"/>
      <c r="D14" s="321">
        <f t="shared" si="1"/>
        <v>0</v>
      </c>
      <c r="E14" s="323">
        <v>8.75</v>
      </c>
      <c r="F14" s="323"/>
      <c r="G14" s="321">
        <f t="shared" si="2"/>
        <v>8.75</v>
      </c>
      <c r="H14" s="323"/>
      <c r="I14" s="323"/>
      <c r="J14" s="321">
        <f t="shared" si="3"/>
        <v>0</v>
      </c>
      <c r="K14" s="323"/>
      <c r="L14" s="323"/>
      <c r="M14" s="321">
        <f t="shared" si="4"/>
        <v>0</v>
      </c>
      <c r="N14" s="321">
        <f t="shared" si="5"/>
        <v>8.75</v>
      </c>
      <c r="O14" s="321">
        <f t="shared" si="5"/>
        <v>0</v>
      </c>
      <c r="P14" s="321">
        <f t="shared" si="5"/>
        <v>8.75</v>
      </c>
    </row>
    <row r="15" spans="1:16" x14ac:dyDescent="0.2">
      <c r="A15" s="322" t="s">
        <v>285</v>
      </c>
      <c r="B15" s="323">
        <v>14.58</v>
      </c>
      <c r="C15" s="323">
        <v>0.5</v>
      </c>
      <c r="D15" s="321">
        <f t="shared" si="1"/>
        <v>15.08</v>
      </c>
      <c r="E15" s="323"/>
      <c r="F15" s="323"/>
      <c r="G15" s="321">
        <f t="shared" si="2"/>
        <v>0</v>
      </c>
      <c r="H15" s="323">
        <v>2.0489999999999999</v>
      </c>
      <c r="I15" s="323"/>
      <c r="J15" s="321">
        <f t="shared" si="3"/>
        <v>2.0489999999999999</v>
      </c>
      <c r="K15" s="323">
        <v>11.86</v>
      </c>
      <c r="L15" s="323"/>
      <c r="M15" s="321">
        <f t="shared" si="4"/>
        <v>11.86</v>
      </c>
      <c r="N15" s="321">
        <f t="shared" si="5"/>
        <v>26.439999999999998</v>
      </c>
      <c r="O15" s="321">
        <f t="shared" si="5"/>
        <v>0.5</v>
      </c>
      <c r="P15" s="321">
        <f t="shared" si="5"/>
        <v>26.939999999999998</v>
      </c>
    </row>
    <row r="16" spans="1:16" x14ac:dyDescent="0.2">
      <c r="A16" s="322" t="s">
        <v>286</v>
      </c>
      <c r="B16" s="323">
        <v>8.5000000000000006E-2</v>
      </c>
      <c r="C16" s="323">
        <v>0.375</v>
      </c>
      <c r="D16" s="321">
        <f t="shared" si="1"/>
        <v>0.46</v>
      </c>
      <c r="E16" s="323"/>
      <c r="F16" s="323"/>
      <c r="G16" s="321">
        <f t="shared" si="2"/>
        <v>0</v>
      </c>
      <c r="H16" s="323"/>
      <c r="I16" s="323"/>
      <c r="J16" s="321">
        <f t="shared" si="3"/>
        <v>0</v>
      </c>
      <c r="K16" s="323"/>
      <c r="L16" s="323"/>
      <c r="M16" s="321">
        <f t="shared" si="4"/>
        <v>0</v>
      </c>
      <c r="N16" s="321">
        <f t="shared" si="5"/>
        <v>8.5000000000000006E-2</v>
      </c>
      <c r="O16" s="321">
        <f t="shared" si="5"/>
        <v>0.375</v>
      </c>
      <c r="P16" s="321">
        <f t="shared" si="5"/>
        <v>0.46</v>
      </c>
    </row>
    <row r="17" spans="1:16" x14ac:dyDescent="0.2">
      <c r="A17" s="322" t="s">
        <v>287</v>
      </c>
      <c r="B17" s="323">
        <v>1</v>
      </c>
      <c r="C17" s="323"/>
      <c r="D17" s="321">
        <f t="shared" si="1"/>
        <v>1</v>
      </c>
      <c r="E17" s="323"/>
      <c r="F17" s="323"/>
      <c r="G17" s="321">
        <f t="shared" si="2"/>
        <v>0</v>
      </c>
      <c r="H17" s="323"/>
      <c r="I17" s="323"/>
      <c r="J17" s="321">
        <f t="shared" si="3"/>
        <v>0</v>
      </c>
      <c r="K17" s="323"/>
      <c r="L17" s="323"/>
      <c r="M17" s="321">
        <f t="shared" si="4"/>
        <v>0</v>
      </c>
      <c r="N17" s="321">
        <f t="shared" si="5"/>
        <v>1</v>
      </c>
      <c r="O17" s="321">
        <f t="shared" si="5"/>
        <v>0</v>
      </c>
      <c r="P17" s="321">
        <f t="shared" si="5"/>
        <v>1</v>
      </c>
    </row>
    <row r="18" spans="1:16" s="168" customFormat="1" x14ac:dyDescent="0.2">
      <c r="A18" s="317" t="s">
        <v>289</v>
      </c>
      <c r="B18" s="318">
        <f>SUM(B19:B22)</f>
        <v>16</v>
      </c>
      <c r="C18" s="318">
        <f t="shared" ref="C18:M18" si="8">SUM(C19:C22)</f>
        <v>2</v>
      </c>
      <c r="D18" s="318">
        <f t="shared" si="8"/>
        <v>18</v>
      </c>
      <c r="E18" s="318">
        <f t="shared" si="8"/>
        <v>9</v>
      </c>
      <c r="F18" s="318">
        <f t="shared" si="8"/>
        <v>0</v>
      </c>
      <c r="G18" s="318">
        <f t="shared" si="8"/>
        <v>9</v>
      </c>
      <c r="H18" s="318">
        <f>SUM(H19:H22)</f>
        <v>2</v>
      </c>
      <c r="I18" s="318">
        <f t="shared" ref="I18:J18" si="9">SUM(I19:I22)</f>
        <v>0</v>
      </c>
      <c r="J18" s="318">
        <f t="shared" si="9"/>
        <v>2</v>
      </c>
      <c r="K18" s="318">
        <f t="shared" si="8"/>
        <v>12</v>
      </c>
      <c r="L18" s="318">
        <f t="shared" si="8"/>
        <v>0</v>
      </c>
      <c r="M18" s="318">
        <f t="shared" si="8"/>
        <v>12</v>
      </c>
      <c r="N18" s="318">
        <f>SUM(B18,E18,H18,K18)</f>
        <v>39</v>
      </c>
      <c r="O18" s="318">
        <f t="shared" si="5"/>
        <v>2</v>
      </c>
      <c r="P18" s="318">
        <f t="shared" si="5"/>
        <v>39</v>
      </c>
    </row>
    <row r="19" spans="1:16" x14ac:dyDescent="0.2">
      <c r="A19" s="146" t="s">
        <v>284</v>
      </c>
      <c r="B19" s="319"/>
      <c r="C19" s="319"/>
      <c r="D19" s="318">
        <f t="shared" si="1"/>
        <v>0</v>
      </c>
      <c r="E19" s="319">
        <v>9</v>
      </c>
      <c r="F19" s="319"/>
      <c r="G19" s="318">
        <f t="shared" si="2"/>
        <v>9</v>
      </c>
      <c r="H19" s="319"/>
      <c r="I19" s="319"/>
      <c r="J19" s="318">
        <f t="shared" ref="J19:J22" si="10">SUM(H19:I19)</f>
        <v>0</v>
      </c>
      <c r="K19" s="319"/>
      <c r="L19" s="319"/>
      <c r="M19" s="318">
        <f t="shared" si="4"/>
        <v>0</v>
      </c>
      <c r="N19" s="318">
        <f t="shared" si="5"/>
        <v>9</v>
      </c>
      <c r="O19" s="318">
        <f t="shared" si="5"/>
        <v>0</v>
      </c>
      <c r="P19" s="318">
        <f t="shared" si="5"/>
        <v>9</v>
      </c>
    </row>
    <row r="20" spans="1:16" x14ac:dyDescent="0.2">
      <c r="A20" s="146" t="s">
        <v>285</v>
      </c>
      <c r="B20" s="319">
        <v>15</v>
      </c>
      <c r="C20" s="319">
        <v>1</v>
      </c>
      <c r="D20" s="318">
        <f t="shared" si="1"/>
        <v>16</v>
      </c>
      <c r="E20" s="319"/>
      <c r="F20" s="319"/>
      <c r="G20" s="318">
        <f t="shared" si="2"/>
        <v>0</v>
      </c>
      <c r="H20" s="319">
        <v>2</v>
      </c>
      <c r="I20" s="319"/>
      <c r="J20" s="318">
        <f t="shared" si="10"/>
        <v>2</v>
      </c>
      <c r="K20" s="319">
        <v>12</v>
      </c>
      <c r="L20" s="319"/>
      <c r="M20" s="318">
        <f t="shared" si="4"/>
        <v>12</v>
      </c>
      <c r="N20" s="318">
        <f>SUM(B20,E20,H20,K20)</f>
        <v>29</v>
      </c>
      <c r="O20" s="318">
        <f t="shared" si="5"/>
        <v>1</v>
      </c>
      <c r="P20" s="318">
        <f t="shared" si="5"/>
        <v>28</v>
      </c>
    </row>
    <row r="21" spans="1:16" x14ac:dyDescent="0.2">
      <c r="A21" s="146" t="s">
        <v>286</v>
      </c>
      <c r="B21" s="319">
        <v>0</v>
      </c>
      <c r="C21" s="319">
        <v>1</v>
      </c>
      <c r="D21" s="318">
        <f t="shared" si="1"/>
        <v>1</v>
      </c>
      <c r="E21" s="319"/>
      <c r="F21" s="319"/>
      <c r="G21" s="318">
        <f t="shared" si="2"/>
        <v>0</v>
      </c>
      <c r="H21" s="319"/>
      <c r="I21" s="319"/>
      <c r="J21" s="318">
        <f t="shared" si="10"/>
        <v>0</v>
      </c>
      <c r="K21" s="319"/>
      <c r="L21" s="319"/>
      <c r="M21" s="318">
        <f t="shared" si="4"/>
        <v>0</v>
      </c>
      <c r="N21" s="318">
        <f t="shared" si="5"/>
        <v>0</v>
      </c>
      <c r="O21" s="318">
        <f t="shared" si="5"/>
        <v>1</v>
      </c>
      <c r="P21" s="318">
        <f t="shared" si="5"/>
        <v>1</v>
      </c>
    </row>
    <row r="22" spans="1:16" x14ac:dyDescent="0.2">
      <c r="A22" s="324" t="s">
        <v>287</v>
      </c>
      <c r="B22" s="325">
        <v>1</v>
      </c>
      <c r="C22" s="325"/>
      <c r="D22" s="326">
        <f t="shared" si="1"/>
        <v>1</v>
      </c>
      <c r="E22" s="325"/>
      <c r="F22" s="325"/>
      <c r="G22" s="326">
        <f t="shared" si="2"/>
        <v>0</v>
      </c>
      <c r="H22" s="325"/>
      <c r="I22" s="325"/>
      <c r="J22" s="326">
        <f t="shared" si="10"/>
        <v>0</v>
      </c>
      <c r="K22" s="325"/>
      <c r="L22" s="325"/>
      <c r="M22" s="326">
        <f t="shared" si="4"/>
        <v>0</v>
      </c>
      <c r="N22" s="326">
        <f t="shared" si="5"/>
        <v>1</v>
      </c>
      <c r="O22" s="326">
        <f t="shared" si="5"/>
        <v>0</v>
      </c>
      <c r="P22" s="318">
        <f t="shared" si="5"/>
        <v>1</v>
      </c>
    </row>
    <row r="23" spans="1:16" x14ac:dyDescent="0.2">
      <c r="A23" s="327"/>
      <c r="B23" s="328"/>
      <c r="C23" s="328"/>
      <c r="D23" s="329"/>
      <c r="E23" s="328"/>
      <c r="F23" s="328"/>
      <c r="G23" s="329"/>
      <c r="H23" s="329"/>
      <c r="I23" s="329"/>
      <c r="J23" s="329"/>
      <c r="K23" s="328"/>
      <c r="L23" s="328"/>
      <c r="M23" s="329"/>
      <c r="N23" s="329"/>
      <c r="O23" s="329"/>
      <c r="P23" s="330"/>
    </row>
    <row r="24" spans="1:16" x14ac:dyDescent="0.2">
      <c r="A24" s="331" t="s">
        <v>290</v>
      </c>
      <c r="B24" s="332">
        <v>71</v>
      </c>
      <c r="C24" s="332"/>
      <c r="D24" s="333">
        <f t="shared" si="1"/>
        <v>71</v>
      </c>
      <c r="E24" s="332"/>
      <c r="F24" s="332"/>
      <c r="G24" s="333">
        <f t="shared" si="2"/>
        <v>0</v>
      </c>
      <c r="H24" s="333"/>
      <c r="I24" s="333"/>
      <c r="J24" s="333"/>
      <c r="K24" s="332"/>
      <c r="L24" s="332"/>
      <c r="M24" s="333">
        <f t="shared" si="4"/>
        <v>0</v>
      </c>
      <c r="N24" s="333">
        <f t="shared" si="5"/>
        <v>71</v>
      </c>
      <c r="O24" s="333">
        <f t="shared" si="5"/>
        <v>0</v>
      </c>
      <c r="P24" s="333">
        <f t="shared" si="5"/>
        <v>71</v>
      </c>
    </row>
    <row r="25" spans="1:16" x14ac:dyDescent="0.2">
      <c r="A25" s="334" t="s">
        <v>291</v>
      </c>
      <c r="B25" s="335">
        <v>71.47</v>
      </c>
      <c r="C25" s="335"/>
      <c r="D25" s="336">
        <f t="shared" si="1"/>
        <v>71.47</v>
      </c>
      <c r="E25" s="335"/>
      <c r="F25" s="335"/>
      <c r="G25" s="336">
        <f t="shared" si="2"/>
        <v>0</v>
      </c>
      <c r="H25" s="336"/>
      <c r="I25" s="336"/>
      <c r="J25" s="336"/>
      <c r="K25" s="335"/>
      <c r="L25" s="335"/>
      <c r="M25" s="336">
        <f t="shared" si="4"/>
        <v>0</v>
      </c>
      <c r="N25" s="336">
        <f t="shared" si="5"/>
        <v>71.47</v>
      </c>
      <c r="O25" s="336">
        <f t="shared" si="5"/>
        <v>0</v>
      </c>
      <c r="P25" s="336">
        <f t="shared" si="5"/>
        <v>71.47</v>
      </c>
    </row>
    <row r="26" spans="1:16" x14ac:dyDescent="0.2">
      <c r="A26" s="334" t="s">
        <v>292</v>
      </c>
      <c r="B26" s="335">
        <v>70</v>
      </c>
      <c r="C26" s="335"/>
      <c r="D26" s="336">
        <f t="shared" si="1"/>
        <v>70</v>
      </c>
      <c r="E26" s="335"/>
      <c r="F26" s="335"/>
      <c r="G26" s="336">
        <f t="shared" si="2"/>
        <v>0</v>
      </c>
      <c r="H26" s="336"/>
      <c r="I26" s="336"/>
      <c r="J26" s="336"/>
      <c r="K26" s="335"/>
      <c r="L26" s="335"/>
      <c r="M26" s="336">
        <f t="shared" si="4"/>
        <v>0</v>
      </c>
      <c r="N26" s="336">
        <f t="shared" si="5"/>
        <v>70</v>
      </c>
      <c r="O26" s="336">
        <f t="shared" si="5"/>
        <v>0</v>
      </c>
      <c r="P26" s="336">
        <f t="shared" si="5"/>
        <v>70</v>
      </c>
    </row>
  </sheetData>
  <mergeCells count="7">
    <mergeCell ref="A6:A7"/>
    <mergeCell ref="A3:P3"/>
    <mergeCell ref="B6:D6"/>
    <mergeCell ref="E6:G6"/>
    <mergeCell ref="K6:M6"/>
    <mergeCell ref="N6:P6"/>
    <mergeCell ref="H6:J6"/>
  </mergeCells>
  <phoneticPr fontId="0" type="noConversion"/>
  <printOptions horizontalCentered="1"/>
  <pageMargins left="0.15748031496062992" right="0.31496062992125984" top="0.74803149606299213" bottom="0.74803149606299213" header="0.31496062992125984" footer="0.31496062992125984"/>
  <pageSetup paperSize="9" scale="85" orientation="landscape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13"/>
  <sheetViews>
    <sheetView zoomScale="120" zoomScaleNormal="120" workbookViewId="0">
      <selection activeCell="A10" sqref="A10"/>
    </sheetView>
  </sheetViews>
  <sheetFormatPr defaultColWidth="8" defaultRowHeight="15" x14ac:dyDescent="0.25"/>
  <cols>
    <col min="1" max="1" width="4.85546875" style="40" customWidth="1"/>
    <col min="2" max="2" width="25.85546875" style="40" customWidth="1"/>
    <col min="3" max="5" width="10" style="40" customWidth="1"/>
    <col min="6" max="6" width="13" style="40" customWidth="1"/>
    <col min="7" max="16384" width="8" style="40"/>
  </cols>
  <sheetData>
    <row r="1" spans="1:7" x14ac:dyDescent="0.25">
      <c r="A1" s="154" t="s">
        <v>349</v>
      </c>
      <c r="F1" s="79"/>
    </row>
    <row r="3" spans="1:7" ht="33" customHeight="1" x14ac:dyDescent="0.25">
      <c r="A3" s="410" t="s">
        <v>241</v>
      </c>
      <c r="B3" s="410"/>
      <c r="C3" s="410"/>
      <c r="D3" s="410"/>
      <c r="E3" s="410"/>
      <c r="F3" s="410"/>
    </row>
    <row r="4" spans="1:7" ht="15.95" customHeight="1" thickBot="1" x14ac:dyDescent="0.3">
      <c r="A4" s="41"/>
      <c r="B4" s="41"/>
      <c r="C4" s="411"/>
      <c r="D4" s="411"/>
      <c r="E4" s="418" t="s">
        <v>12</v>
      </c>
      <c r="F4" s="418"/>
      <c r="G4" s="42"/>
    </row>
    <row r="5" spans="1:7" ht="63" customHeight="1" x14ac:dyDescent="0.25">
      <c r="A5" s="414" t="s">
        <v>43</v>
      </c>
      <c r="B5" s="416" t="s">
        <v>44</v>
      </c>
      <c r="C5" s="416"/>
      <c r="D5" s="416"/>
      <c r="E5" s="416"/>
      <c r="F5" s="412" t="s">
        <v>45</v>
      </c>
    </row>
    <row r="6" spans="1:7" ht="15.75" thickBot="1" x14ac:dyDescent="0.3">
      <c r="A6" s="415"/>
      <c r="B6" s="417"/>
      <c r="C6" s="43">
        <v>2016</v>
      </c>
      <c r="D6" s="43">
        <v>2017</v>
      </c>
      <c r="E6" s="43">
        <v>2017</v>
      </c>
      <c r="F6" s="413"/>
    </row>
    <row r="7" spans="1:7" ht="15.75" thickBot="1" x14ac:dyDescent="0.3">
      <c r="A7" s="44">
        <v>1</v>
      </c>
      <c r="B7" s="45">
        <v>2</v>
      </c>
      <c r="C7" s="45">
        <v>4</v>
      </c>
      <c r="D7" s="45">
        <v>5</v>
      </c>
      <c r="E7" s="45">
        <v>6</v>
      </c>
      <c r="F7" s="46">
        <v>7</v>
      </c>
    </row>
    <row r="8" spans="1:7" ht="25.5" x14ac:dyDescent="0.25">
      <c r="A8" s="47" t="s">
        <v>3</v>
      </c>
      <c r="B8" s="82" t="s">
        <v>60</v>
      </c>
      <c r="C8" s="48">
        <v>1000</v>
      </c>
      <c r="D8" s="48">
        <v>1000</v>
      </c>
      <c r="E8" s="48">
        <v>552</v>
      </c>
      <c r="F8" s="80">
        <f>SUM(C8:E8)</f>
        <v>2552</v>
      </c>
    </row>
    <row r="9" spans="1:7" x14ac:dyDescent="0.25">
      <c r="A9" s="49" t="s">
        <v>4</v>
      </c>
      <c r="B9" s="76"/>
      <c r="C9" s="51"/>
      <c r="D9" s="51"/>
      <c r="E9" s="51"/>
      <c r="F9" s="52">
        <f>SUM(C9:E9)</f>
        <v>0</v>
      </c>
    </row>
    <row r="10" spans="1:7" x14ac:dyDescent="0.25">
      <c r="A10" s="49" t="s">
        <v>5</v>
      </c>
      <c r="B10" s="50"/>
      <c r="C10" s="51"/>
      <c r="D10" s="51"/>
      <c r="E10" s="51"/>
      <c r="F10" s="52">
        <f>SUM(C10:E10)</f>
        <v>0</v>
      </c>
    </row>
    <row r="11" spans="1:7" x14ac:dyDescent="0.25">
      <c r="A11" s="49" t="s">
        <v>6</v>
      </c>
      <c r="B11" s="50"/>
      <c r="C11" s="51"/>
      <c r="D11" s="51"/>
      <c r="E11" s="51"/>
      <c r="F11" s="52">
        <f>SUM(C11:E11)</f>
        <v>0</v>
      </c>
    </row>
    <row r="12" spans="1:7" ht="15.75" thickBot="1" x14ac:dyDescent="0.3">
      <c r="A12" s="53" t="s">
        <v>7</v>
      </c>
      <c r="B12" s="54"/>
      <c r="C12" s="55"/>
      <c r="D12" s="55"/>
      <c r="E12" s="55"/>
      <c r="F12" s="52">
        <f>SUM(C12:E12)</f>
        <v>0</v>
      </c>
    </row>
    <row r="13" spans="1:7" ht="15.75" thickBot="1" x14ac:dyDescent="0.3">
      <c r="A13" s="44" t="s">
        <v>8</v>
      </c>
      <c r="B13" s="56" t="s">
        <v>46</v>
      </c>
      <c r="C13" s="57">
        <f>SUM(C8:C12)</f>
        <v>1000</v>
      </c>
      <c r="D13" s="57">
        <f>SUM(D8:D12)</f>
        <v>1000</v>
      </c>
      <c r="E13" s="57">
        <f>SUM(E8:E12)</f>
        <v>552</v>
      </c>
      <c r="F13" s="58">
        <f>SUM(F8:F12)</f>
        <v>2552</v>
      </c>
    </row>
  </sheetData>
  <mergeCells count="7">
    <mergeCell ref="A3:F3"/>
    <mergeCell ref="C4:D4"/>
    <mergeCell ref="F5:F6"/>
    <mergeCell ref="A5:A6"/>
    <mergeCell ref="B5:B6"/>
    <mergeCell ref="C5:E5"/>
    <mergeCell ref="E4:F4"/>
  </mergeCells>
  <phoneticPr fontId="2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15"/>
  <sheetViews>
    <sheetView zoomScale="120" zoomScaleNormal="120" workbookViewId="0">
      <selection activeCell="A2" sqref="A2"/>
    </sheetView>
  </sheetViews>
  <sheetFormatPr defaultColWidth="8" defaultRowHeight="15" x14ac:dyDescent="0.25"/>
  <cols>
    <col min="1" max="1" width="4.85546875" style="40" customWidth="1"/>
    <col min="2" max="2" width="58.85546875" style="40" customWidth="1"/>
    <col min="3" max="3" width="16.7109375" style="40" customWidth="1"/>
    <col min="4" max="16384" width="8" style="40"/>
  </cols>
  <sheetData>
    <row r="1" spans="1:4" x14ac:dyDescent="0.25">
      <c r="A1" s="154" t="s">
        <v>355</v>
      </c>
      <c r="C1" s="79"/>
    </row>
    <row r="3" spans="1:4" ht="33" customHeight="1" x14ac:dyDescent="0.25">
      <c r="A3" s="410" t="s">
        <v>242</v>
      </c>
      <c r="B3" s="410"/>
      <c r="C3" s="410"/>
    </row>
    <row r="4" spans="1:4" ht="15.95" customHeight="1" thickBot="1" x14ac:dyDescent="0.3">
      <c r="A4" s="41"/>
      <c r="B4" s="41"/>
      <c r="C4" s="59" t="s">
        <v>12</v>
      </c>
      <c r="D4" s="42"/>
    </row>
    <row r="5" spans="1:4" ht="26.25" customHeight="1" thickBot="1" x14ac:dyDescent="0.3">
      <c r="A5" s="60" t="s">
        <v>43</v>
      </c>
      <c r="B5" s="61" t="s">
        <v>50</v>
      </c>
      <c r="C5" s="62" t="s">
        <v>243</v>
      </c>
    </row>
    <row r="6" spans="1:4" ht="15.75" thickBot="1" x14ac:dyDescent="0.3">
      <c r="A6" s="63">
        <v>1</v>
      </c>
      <c r="B6" s="64">
        <v>2</v>
      </c>
      <c r="C6" s="65">
        <v>3</v>
      </c>
    </row>
    <row r="7" spans="1:4" x14ac:dyDescent="0.25">
      <c r="A7" s="66" t="s">
        <v>3</v>
      </c>
      <c r="B7" s="67" t="s">
        <v>15</v>
      </c>
      <c r="C7" s="210">
        <v>60000</v>
      </c>
    </row>
    <row r="8" spans="1:4" x14ac:dyDescent="0.25">
      <c r="A8" s="68" t="s">
        <v>4</v>
      </c>
      <c r="B8" s="69" t="s">
        <v>51</v>
      </c>
      <c r="C8" s="70"/>
    </row>
    <row r="9" spans="1:4" x14ac:dyDescent="0.25">
      <c r="A9" s="68" t="s">
        <v>5</v>
      </c>
      <c r="B9" s="69" t="s">
        <v>52</v>
      </c>
      <c r="C9" s="70">
        <v>500</v>
      </c>
    </row>
    <row r="10" spans="1:4" ht="23.25" x14ac:dyDescent="0.25">
      <c r="A10" s="68" t="s">
        <v>6</v>
      </c>
      <c r="B10" s="71" t="s">
        <v>53</v>
      </c>
      <c r="C10" s="70"/>
    </row>
    <row r="11" spans="1:4" x14ac:dyDescent="0.25">
      <c r="A11" s="72" t="s">
        <v>7</v>
      </c>
      <c r="B11" s="73" t="s">
        <v>54</v>
      </c>
      <c r="C11" s="74"/>
    </row>
    <row r="12" spans="1:4" x14ac:dyDescent="0.25">
      <c r="A12" s="68" t="s">
        <v>8</v>
      </c>
      <c r="B12" s="69" t="s">
        <v>55</v>
      </c>
      <c r="C12" s="70"/>
    </row>
    <row r="13" spans="1:4" ht="15.75" thickBot="1" x14ac:dyDescent="0.3">
      <c r="A13" s="72" t="s">
        <v>9</v>
      </c>
      <c r="B13" s="73" t="s">
        <v>56</v>
      </c>
      <c r="C13" s="74"/>
    </row>
    <row r="14" spans="1:4" ht="15.75" thickBot="1" x14ac:dyDescent="0.3">
      <c r="A14" s="419" t="s">
        <v>57</v>
      </c>
      <c r="B14" s="420"/>
      <c r="C14" s="75">
        <f>SUM(C7:C13)</f>
        <v>60500</v>
      </c>
    </row>
    <row r="15" spans="1:4" ht="23.25" customHeight="1" x14ac:dyDescent="0.25">
      <c r="A15" s="421" t="s">
        <v>58</v>
      </c>
      <c r="B15" s="421"/>
      <c r="C15" s="421"/>
    </row>
  </sheetData>
  <mergeCells count="3">
    <mergeCell ref="A3:C3"/>
    <mergeCell ref="A14:B14"/>
    <mergeCell ref="A15:C15"/>
  </mergeCells>
  <phoneticPr fontId="3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51"/>
  <sheetViews>
    <sheetView workbookViewId="0">
      <selection activeCell="G23" sqref="G23:G24"/>
    </sheetView>
  </sheetViews>
  <sheetFormatPr defaultColWidth="9.140625" defaultRowHeight="12.75" x14ac:dyDescent="0.2"/>
  <cols>
    <col min="1" max="1" width="52.7109375" style="170" customWidth="1"/>
    <col min="2" max="2" width="12.28515625" style="170" customWidth="1"/>
    <col min="3" max="16384" width="9.140625" style="170"/>
  </cols>
  <sheetData>
    <row r="1" spans="1:3" x14ac:dyDescent="0.2">
      <c r="A1" s="7" t="s">
        <v>354</v>
      </c>
    </row>
    <row r="4" spans="1:3" s="177" customFormat="1" ht="42" customHeight="1" x14ac:dyDescent="0.25">
      <c r="A4" s="422" t="s">
        <v>244</v>
      </c>
      <c r="B4" s="422"/>
    </row>
    <row r="5" spans="1:3" x14ac:dyDescent="0.2">
      <c r="A5" s="171"/>
    </row>
    <row r="6" spans="1:3" x14ac:dyDescent="0.2">
      <c r="B6" s="174" t="s">
        <v>12</v>
      </c>
    </row>
    <row r="7" spans="1:3" x14ac:dyDescent="0.2">
      <c r="A7" s="145" t="s">
        <v>2</v>
      </c>
      <c r="B7" s="145" t="s">
        <v>20</v>
      </c>
    </row>
    <row r="8" spans="1:3" x14ac:dyDescent="0.2">
      <c r="A8" s="172" t="s">
        <v>247</v>
      </c>
      <c r="B8" s="175">
        <v>986</v>
      </c>
    </row>
    <row r="9" spans="1:3" ht="15.75" customHeight="1" x14ac:dyDescent="0.2">
      <c r="A9" s="172" t="s">
        <v>161</v>
      </c>
      <c r="B9" s="175">
        <v>3630</v>
      </c>
    </row>
    <row r="10" spans="1:3" x14ac:dyDescent="0.2">
      <c r="A10" s="173" t="s">
        <v>97</v>
      </c>
      <c r="B10" s="176">
        <f>SUM(B8:B9)</f>
        <v>4616</v>
      </c>
    </row>
    <row r="13" spans="1:3" x14ac:dyDescent="0.2">
      <c r="A13" s="212"/>
      <c r="B13" s="213"/>
      <c r="C13" s="214"/>
    </row>
    <row r="14" spans="1:3" x14ac:dyDescent="0.2">
      <c r="A14" s="215"/>
      <c r="B14" s="216"/>
      <c r="C14" s="214"/>
    </row>
    <row r="15" spans="1:3" x14ac:dyDescent="0.2">
      <c r="A15" s="215"/>
      <c r="B15" s="216"/>
      <c r="C15" s="214"/>
    </row>
    <row r="16" spans="1:3" x14ac:dyDescent="0.2">
      <c r="A16" s="215"/>
      <c r="B16" s="216"/>
      <c r="C16" s="214"/>
    </row>
    <row r="17" spans="1:3" x14ac:dyDescent="0.2">
      <c r="A17" s="215"/>
      <c r="B17" s="216"/>
      <c r="C17" s="214"/>
    </row>
    <row r="18" spans="1:3" x14ac:dyDescent="0.2">
      <c r="A18" s="217"/>
      <c r="B18" s="218"/>
      <c r="C18" s="214"/>
    </row>
    <row r="19" spans="1:3" x14ac:dyDescent="0.2">
      <c r="A19" s="215"/>
      <c r="B19" s="216"/>
      <c r="C19" s="214"/>
    </row>
    <row r="20" spans="1:3" x14ac:dyDescent="0.2">
      <c r="A20" s="215"/>
      <c r="B20" s="216"/>
      <c r="C20" s="214"/>
    </row>
    <row r="21" spans="1:3" x14ac:dyDescent="0.2">
      <c r="A21" s="217"/>
      <c r="B21" s="218"/>
      <c r="C21" s="214"/>
    </row>
    <row r="22" spans="1:3" x14ac:dyDescent="0.2">
      <c r="A22" s="212"/>
      <c r="B22" s="213"/>
      <c r="C22" s="214"/>
    </row>
    <row r="23" spans="1:3" x14ac:dyDescent="0.2">
      <c r="A23" s="212"/>
      <c r="B23" s="213"/>
      <c r="C23" s="214"/>
    </row>
    <row r="24" spans="1:3" x14ac:dyDescent="0.2">
      <c r="A24" s="215"/>
      <c r="B24" s="216"/>
      <c r="C24" s="214"/>
    </row>
    <row r="25" spans="1:3" x14ac:dyDescent="0.2">
      <c r="A25" s="215"/>
      <c r="B25" s="216"/>
      <c r="C25" s="214"/>
    </row>
    <row r="26" spans="1:3" x14ac:dyDescent="0.2">
      <c r="A26" s="212"/>
      <c r="B26" s="213"/>
      <c r="C26" s="214"/>
    </row>
    <row r="27" spans="1:3" x14ac:dyDescent="0.2">
      <c r="A27" s="215"/>
      <c r="B27" s="216"/>
      <c r="C27" s="214"/>
    </row>
    <row r="28" spans="1:3" x14ac:dyDescent="0.2">
      <c r="A28" s="212"/>
      <c r="B28" s="213"/>
      <c r="C28" s="214"/>
    </row>
    <row r="29" spans="1:3" x14ac:dyDescent="0.2">
      <c r="A29" s="215"/>
      <c r="B29" s="216"/>
      <c r="C29" s="214"/>
    </row>
    <row r="30" spans="1:3" x14ac:dyDescent="0.2">
      <c r="A30" s="215"/>
      <c r="B30" s="216"/>
      <c r="C30" s="214"/>
    </row>
    <row r="31" spans="1:3" x14ac:dyDescent="0.2">
      <c r="A31" s="215"/>
      <c r="B31" s="216"/>
      <c r="C31" s="214"/>
    </row>
    <row r="32" spans="1:3" x14ac:dyDescent="0.2">
      <c r="A32" s="215"/>
      <c r="B32" s="216"/>
      <c r="C32" s="214"/>
    </row>
    <row r="33" spans="1:3" x14ac:dyDescent="0.2">
      <c r="A33" s="215"/>
      <c r="B33" s="216"/>
      <c r="C33" s="214"/>
    </row>
    <row r="34" spans="1:3" x14ac:dyDescent="0.2">
      <c r="A34" s="215"/>
      <c r="B34" s="216"/>
      <c r="C34" s="214"/>
    </row>
    <row r="35" spans="1:3" x14ac:dyDescent="0.2">
      <c r="A35" s="212"/>
      <c r="B35" s="213"/>
      <c r="C35" s="214"/>
    </row>
    <row r="36" spans="1:3" x14ac:dyDescent="0.2">
      <c r="A36" s="215"/>
      <c r="B36" s="216"/>
      <c r="C36" s="214"/>
    </row>
    <row r="37" spans="1:3" x14ac:dyDescent="0.2">
      <c r="A37" s="215"/>
      <c r="B37" s="216"/>
      <c r="C37" s="214"/>
    </row>
    <row r="38" spans="1:3" x14ac:dyDescent="0.2">
      <c r="A38" s="215"/>
      <c r="B38" s="216"/>
      <c r="C38" s="214"/>
    </row>
    <row r="39" spans="1:3" x14ac:dyDescent="0.2">
      <c r="A39" s="212"/>
      <c r="B39" s="213"/>
      <c r="C39" s="214"/>
    </row>
    <row r="40" spans="1:3" x14ac:dyDescent="0.2">
      <c r="A40" s="217"/>
      <c r="B40" s="218"/>
      <c r="C40" s="214"/>
    </row>
    <row r="41" spans="1:3" x14ac:dyDescent="0.2">
      <c r="A41" s="217"/>
      <c r="B41" s="218"/>
      <c r="C41" s="214"/>
    </row>
    <row r="42" spans="1:3" x14ac:dyDescent="0.2">
      <c r="A42" s="217"/>
      <c r="B42" s="218"/>
      <c r="C42" s="214"/>
    </row>
    <row r="43" spans="1:3" x14ac:dyDescent="0.2">
      <c r="A43" s="217"/>
      <c r="B43" s="218"/>
      <c r="C43" s="214"/>
    </row>
    <row r="44" spans="1:3" x14ac:dyDescent="0.2">
      <c r="A44" s="217"/>
      <c r="B44" s="218"/>
      <c r="C44" s="214"/>
    </row>
    <row r="45" spans="1:3" x14ac:dyDescent="0.2">
      <c r="A45" s="217"/>
      <c r="B45" s="218"/>
      <c r="C45" s="214"/>
    </row>
    <row r="46" spans="1:3" x14ac:dyDescent="0.2">
      <c r="A46" s="217"/>
      <c r="B46" s="218"/>
      <c r="C46" s="214"/>
    </row>
    <row r="47" spans="1:3" x14ac:dyDescent="0.2">
      <c r="A47" s="217"/>
      <c r="B47" s="218"/>
      <c r="C47" s="214"/>
    </row>
    <row r="48" spans="1:3" x14ac:dyDescent="0.2">
      <c r="A48" s="217"/>
      <c r="B48" s="218"/>
      <c r="C48" s="214"/>
    </row>
    <row r="49" spans="1:3" x14ac:dyDescent="0.2">
      <c r="A49" s="212"/>
      <c r="B49" s="213"/>
      <c r="C49" s="214"/>
    </row>
    <row r="50" spans="1:3" x14ac:dyDescent="0.2">
      <c r="A50" s="212"/>
      <c r="B50" s="213"/>
      <c r="C50" s="214"/>
    </row>
    <row r="51" spans="1:3" x14ac:dyDescent="0.2">
      <c r="A51" s="214"/>
      <c r="B51" s="214"/>
      <c r="C51" s="214"/>
    </row>
  </sheetData>
  <mergeCells count="1">
    <mergeCell ref="A4:B4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8"/>
  <sheetViews>
    <sheetView workbookViewId="0"/>
  </sheetViews>
  <sheetFormatPr defaultColWidth="9.140625" defaultRowHeight="12.75" x14ac:dyDescent="0.2"/>
  <cols>
    <col min="1" max="1" width="45.7109375" style="4" customWidth="1"/>
    <col min="2" max="2" width="18.5703125" style="4" customWidth="1"/>
    <col min="3" max="16384" width="9.140625" style="4"/>
  </cols>
  <sheetData>
    <row r="1" spans="1:5" x14ac:dyDescent="0.2">
      <c r="A1" s="124" t="s">
        <v>388</v>
      </c>
    </row>
    <row r="2" spans="1:5" s="8" customFormat="1" x14ac:dyDescent="0.2">
      <c r="A2" s="154" t="s">
        <v>353</v>
      </c>
      <c r="B2" s="9"/>
    </row>
    <row r="4" spans="1:5" s="10" customFormat="1" ht="49.5" customHeight="1" x14ac:dyDescent="0.2">
      <c r="A4" s="423" t="s">
        <v>245</v>
      </c>
      <c r="B4" s="423"/>
    </row>
    <row r="7" spans="1:5" s="10" customFormat="1" x14ac:dyDescent="0.2">
      <c r="B7" s="12" t="s">
        <v>12</v>
      </c>
    </row>
    <row r="8" spans="1:5" s="10" customFormat="1" x14ac:dyDescent="0.2">
      <c r="A8" s="13" t="s">
        <v>2</v>
      </c>
      <c r="B8" s="13" t="s">
        <v>20</v>
      </c>
    </row>
    <row r="9" spans="1:5" s="10" customFormat="1" x14ac:dyDescent="0.2">
      <c r="A9" s="14" t="s">
        <v>21</v>
      </c>
      <c r="B9" s="14">
        <v>300</v>
      </c>
    </row>
    <row r="10" spans="1:5" s="10" customFormat="1" x14ac:dyDescent="0.2">
      <c r="A10" s="14" t="s">
        <v>19</v>
      </c>
      <c r="B10" s="14">
        <v>100</v>
      </c>
    </row>
    <row r="11" spans="1:5" s="10" customFormat="1" x14ac:dyDescent="0.2">
      <c r="A11" s="14" t="s">
        <v>22</v>
      </c>
      <c r="B11" s="14">
        <v>220</v>
      </c>
    </row>
    <row r="12" spans="1:5" s="10" customFormat="1" x14ac:dyDescent="0.2">
      <c r="A12" s="14" t="s">
        <v>165</v>
      </c>
      <c r="B12" s="14">
        <v>200</v>
      </c>
    </row>
    <row r="13" spans="1:5" s="10" customFormat="1" x14ac:dyDescent="0.2">
      <c r="A13" s="14" t="s">
        <v>23</v>
      </c>
      <c r="B13" s="14">
        <v>200</v>
      </c>
    </row>
    <row r="14" spans="1:5" s="10" customFormat="1" x14ac:dyDescent="0.2">
      <c r="A14" s="14" t="s">
        <v>18</v>
      </c>
      <c r="B14" s="14">
        <v>200</v>
      </c>
    </row>
    <row r="15" spans="1:5" s="10" customFormat="1" x14ac:dyDescent="0.2">
      <c r="A15" s="14" t="s">
        <v>17</v>
      </c>
      <c r="B15" s="15">
        <v>2500</v>
      </c>
      <c r="E15" s="192"/>
    </row>
    <row r="16" spans="1:5" s="10" customFormat="1" x14ac:dyDescent="0.2">
      <c r="A16" s="14" t="s">
        <v>24</v>
      </c>
      <c r="B16" s="15">
        <v>2800</v>
      </c>
      <c r="E16" s="192"/>
    </row>
    <row r="17" spans="1:5" s="10" customFormat="1" x14ac:dyDescent="0.2">
      <c r="A17" s="14" t="s">
        <v>25</v>
      </c>
      <c r="B17" s="14">
        <v>450</v>
      </c>
    </row>
    <row r="18" spans="1:5" s="10" customFormat="1" x14ac:dyDescent="0.2">
      <c r="A18" s="14" t="s">
        <v>71</v>
      </c>
      <c r="B18" s="14">
        <v>455</v>
      </c>
    </row>
    <row r="19" spans="1:5" s="10" customFormat="1" x14ac:dyDescent="0.2">
      <c r="A19" s="14" t="s">
        <v>49</v>
      </c>
      <c r="B19" s="14">
        <v>300</v>
      </c>
    </row>
    <row r="20" spans="1:5" s="10" customFormat="1" x14ac:dyDescent="0.2">
      <c r="A20" s="14" t="s">
        <v>72</v>
      </c>
      <c r="B20" s="14">
        <v>200</v>
      </c>
    </row>
    <row r="21" spans="1:5" s="10" customFormat="1" x14ac:dyDescent="0.2">
      <c r="A21" s="14" t="s">
        <v>73</v>
      </c>
      <c r="B21" s="14">
        <v>200</v>
      </c>
    </row>
    <row r="22" spans="1:5" s="10" customFormat="1" x14ac:dyDescent="0.2">
      <c r="A22" s="308" t="s">
        <v>252</v>
      </c>
      <c r="B22" s="14">
        <v>20</v>
      </c>
    </row>
    <row r="23" spans="1:5" s="10" customFormat="1" x14ac:dyDescent="0.2">
      <c r="A23" s="14" t="s">
        <v>162</v>
      </c>
      <c r="B23" s="15">
        <v>490</v>
      </c>
      <c r="E23" s="192"/>
    </row>
    <row r="24" spans="1:5" s="10" customFormat="1" x14ac:dyDescent="0.2">
      <c r="A24" s="14" t="s">
        <v>163</v>
      </c>
      <c r="B24" s="15">
        <v>56</v>
      </c>
      <c r="E24" s="192"/>
    </row>
    <row r="25" spans="1:5" s="5" customFormat="1" x14ac:dyDescent="0.2">
      <c r="A25" s="16" t="s">
        <v>166</v>
      </c>
      <c r="B25" s="16">
        <v>500</v>
      </c>
    </row>
    <row r="26" spans="1:5" s="5" customFormat="1" x14ac:dyDescent="0.2">
      <c r="A26" s="308" t="s">
        <v>253</v>
      </c>
      <c r="B26" s="16">
        <v>50</v>
      </c>
    </row>
    <row r="27" spans="1:5" s="5" customFormat="1" x14ac:dyDescent="0.2">
      <c r="A27" s="308" t="s">
        <v>365</v>
      </c>
      <c r="B27" s="16">
        <v>102</v>
      </c>
    </row>
    <row r="28" spans="1:5" s="5" customFormat="1" x14ac:dyDescent="0.2">
      <c r="A28" s="308" t="s">
        <v>366</v>
      </c>
      <c r="B28" s="16">
        <v>100</v>
      </c>
    </row>
    <row r="29" spans="1:5" s="5" customFormat="1" x14ac:dyDescent="0.2">
      <c r="A29" s="16" t="s">
        <v>1</v>
      </c>
      <c r="B29" s="195">
        <f>SUM(B9:B28)</f>
        <v>9443</v>
      </c>
      <c r="E29" s="193"/>
    </row>
    <row r="30" spans="1:5" s="5" customFormat="1" x14ac:dyDescent="0.2">
      <c r="A30" s="16" t="s">
        <v>74</v>
      </c>
      <c r="B30" s="16">
        <v>240</v>
      </c>
    </row>
    <row r="31" spans="1:5" s="11" customFormat="1" ht="15" x14ac:dyDescent="0.25">
      <c r="A31" s="219" t="s">
        <v>175</v>
      </c>
      <c r="B31" s="16">
        <v>150</v>
      </c>
    </row>
    <row r="32" spans="1:5" s="11" customFormat="1" ht="15" x14ac:dyDescent="0.25">
      <c r="A32" s="219" t="s">
        <v>268</v>
      </c>
      <c r="B32" s="16">
        <v>398</v>
      </c>
    </row>
    <row r="33" spans="1:5" s="11" customFormat="1" ht="15" x14ac:dyDescent="0.25">
      <c r="A33" s="219" t="s">
        <v>269</v>
      </c>
      <c r="B33" s="16">
        <v>254</v>
      </c>
    </row>
    <row r="34" spans="1:5" s="11" customFormat="1" ht="15" x14ac:dyDescent="0.25">
      <c r="A34" s="219" t="s">
        <v>270</v>
      </c>
      <c r="B34" s="16">
        <v>236</v>
      </c>
    </row>
    <row r="35" spans="1:5" s="11" customFormat="1" ht="15" x14ac:dyDescent="0.25">
      <c r="A35" s="219" t="s">
        <v>271</v>
      </c>
      <c r="B35" s="16">
        <v>227</v>
      </c>
    </row>
    <row r="36" spans="1:5" s="11" customFormat="1" ht="15" x14ac:dyDescent="0.25">
      <c r="A36" s="219" t="s">
        <v>272</v>
      </c>
      <c r="B36" s="16">
        <v>370</v>
      </c>
    </row>
    <row r="37" spans="1:5" s="3" customFormat="1" ht="15.75" x14ac:dyDescent="0.25">
      <c r="A37" s="16" t="s">
        <v>0</v>
      </c>
      <c r="B37" s="195">
        <f>SUM(B30:B36)</f>
        <v>1875</v>
      </c>
    </row>
    <row r="38" spans="1:5" x14ac:dyDescent="0.2">
      <c r="A38" s="196" t="s">
        <v>14</v>
      </c>
      <c r="B38" s="195">
        <f>SUM(B37,B29)</f>
        <v>11318</v>
      </c>
      <c r="E38" s="194"/>
    </row>
  </sheetData>
  <mergeCells count="1">
    <mergeCell ref="A4:B4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&amp;L&amp;F&amp;R&amp;P/&amp;N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25"/>
  <sheetViews>
    <sheetView zoomScaleNormal="100" workbookViewId="0">
      <selection activeCell="B34" sqref="B34:B35"/>
    </sheetView>
  </sheetViews>
  <sheetFormatPr defaultColWidth="8" defaultRowHeight="12.75" x14ac:dyDescent="0.2"/>
  <cols>
    <col min="1" max="1" width="4.7109375" style="83" customWidth="1"/>
    <col min="2" max="2" width="28.42578125" style="83" customWidth="1"/>
    <col min="3" max="3" width="10.5703125" style="83" customWidth="1"/>
    <col min="4" max="4" width="9.85546875" style="83" customWidth="1"/>
    <col min="5" max="5" width="9.7109375" style="83" customWidth="1"/>
    <col min="6" max="6" width="9.42578125" style="83" customWidth="1"/>
    <col min="7" max="7" width="12.28515625" style="83" customWidth="1"/>
    <col min="8" max="16384" width="8" style="83"/>
  </cols>
  <sheetData>
    <row r="1" spans="1:7" x14ac:dyDescent="0.2">
      <c r="A1" s="154" t="s">
        <v>350</v>
      </c>
      <c r="G1" s="123"/>
    </row>
    <row r="2" spans="1:7" s="91" customFormat="1" ht="27" customHeight="1" x14ac:dyDescent="0.25">
      <c r="A2" s="89" t="s">
        <v>75</v>
      </c>
      <c r="B2" s="90"/>
      <c r="C2" s="424" t="s">
        <v>76</v>
      </c>
      <c r="D2" s="424"/>
      <c r="E2" s="424"/>
      <c r="F2" s="424"/>
      <c r="G2" s="424"/>
    </row>
    <row r="3" spans="1:7" s="91" customFormat="1" ht="15.75" x14ac:dyDescent="0.25">
      <c r="A3" s="90"/>
      <c r="B3" s="90"/>
      <c r="C3" s="90"/>
      <c r="D3" s="90"/>
      <c r="E3" s="90"/>
      <c r="F3" s="90"/>
      <c r="G3" s="90"/>
    </row>
    <row r="4" spans="1:7" s="91" customFormat="1" ht="24.75" customHeight="1" x14ac:dyDescent="0.25">
      <c r="A4" s="89" t="s">
        <v>77</v>
      </c>
      <c r="B4" s="90"/>
      <c r="C4" s="424" t="s">
        <v>76</v>
      </c>
      <c r="D4" s="424"/>
      <c r="E4" s="424"/>
      <c r="F4" s="424"/>
      <c r="G4" s="90"/>
    </row>
    <row r="5" spans="1:7" s="93" customFormat="1" x14ac:dyDescent="0.2">
      <c r="A5" s="92"/>
      <c r="B5" s="92"/>
      <c r="C5" s="92"/>
      <c r="D5" s="92"/>
      <c r="E5" s="92"/>
      <c r="F5" s="92"/>
      <c r="G5" s="92"/>
    </row>
    <row r="6" spans="1:7" s="97" customFormat="1" ht="15" customHeight="1" x14ac:dyDescent="0.25">
      <c r="A6" s="94" t="s">
        <v>78</v>
      </c>
      <c r="B6" s="95"/>
      <c r="C6" s="95"/>
      <c r="D6" s="96"/>
      <c r="E6" s="96"/>
      <c r="F6" s="96"/>
      <c r="G6" s="96"/>
    </row>
    <row r="7" spans="1:7" s="97" customFormat="1" ht="15" customHeight="1" thickBot="1" x14ac:dyDescent="0.3">
      <c r="A7" s="94" t="s">
        <v>79</v>
      </c>
      <c r="B7" s="96"/>
      <c r="C7" s="96"/>
      <c r="D7" s="96"/>
      <c r="E7" s="96"/>
      <c r="F7" s="96"/>
      <c r="G7" s="96"/>
    </row>
    <row r="8" spans="1:7" s="101" customFormat="1" ht="42" customHeight="1" thickBot="1" x14ac:dyDescent="0.25">
      <c r="A8" s="98" t="s">
        <v>43</v>
      </c>
      <c r="B8" s="99" t="s">
        <v>80</v>
      </c>
      <c r="C8" s="99" t="s">
        <v>81</v>
      </c>
      <c r="D8" s="99" t="s">
        <v>82</v>
      </c>
      <c r="E8" s="99" t="s">
        <v>83</v>
      </c>
      <c r="F8" s="99" t="s">
        <v>84</v>
      </c>
      <c r="G8" s="100" t="s">
        <v>14</v>
      </c>
    </row>
    <row r="9" spans="1:7" ht="24" customHeight="1" x14ac:dyDescent="0.2">
      <c r="A9" s="102" t="s">
        <v>3</v>
      </c>
      <c r="B9" s="103" t="s">
        <v>85</v>
      </c>
      <c r="C9" s="104"/>
      <c r="D9" s="104"/>
      <c r="E9" s="104"/>
      <c r="F9" s="104"/>
      <c r="G9" s="105">
        <f t="shared" ref="G9:G15" si="0">SUM(C9:F9)</f>
        <v>0</v>
      </c>
    </row>
    <row r="10" spans="1:7" ht="24" customHeight="1" x14ac:dyDescent="0.2">
      <c r="A10" s="106" t="s">
        <v>4</v>
      </c>
      <c r="B10" s="107" t="s">
        <v>86</v>
      </c>
      <c r="C10" s="108"/>
      <c r="D10" s="108"/>
      <c r="E10" s="108"/>
      <c r="F10" s="108"/>
      <c r="G10" s="109">
        <f t="shared" si="0"/>
        <v>0</v>
      </c>
    </row>
    <row r="11" spans="1:7" ht="24" customHeight="1" x14ac:dyDescent="0.2">
      <c r="A11" s="106" t="s">
        <v>5</v>
      </c>
      <c r="B11" s="107" t="s">
        <v>87</v>
      </c>
      <c r="C11" s="108"/>
      <c r="D11" s="108"/>
      <c r="E11" s="108"/>
      <c r="F11" s="108"/>
      <c r="G11" s="109">
        <f t="shared" si="0"/>
        <v>0</v>
      </c>
    </row>
    <row r="12" spans="1:7" ht="24" customHeight="1" x14ac:dyDescent="0.2">
      <c r="A12" s="106" t="s">
        <v>6</v>
      </c>
      <c r="B12" s="107" t="s">
        <v>88</v>
      </c>
      <c r="C12" s="108"/>
      <c r="D12" s="108"/>
      <c r="E12" s="108"/>
      <c r="F12" s="108"/>
      <c r="G12" s="109">
        <f t="shared" si="0"/>
        <v>0</v>
      </c>
    </row>
    <row r="13" spans="1:7" ht="24" customHeight="1" x14ac:dyDescent="0.2">
      <c r="A13" s="106" t="s">
        <v>7</v>
      </c>
      <c r="B13" s="107" t="s">
        <v>89</v>
      </c>
      <c r="C13" s="108"/>
      <c r="D13" s="108"/>
      <c r="E13" s="108"/>
      <c r="F13" s="108"/>
      <c r="G13" s="109">
        <f t="shared" si="0"/>
        <v>0</v>
      </c>
    </row>
    <row r="14" spans="1:7" ht="24" customHeight="1" thickBot="1" x14ac:dyDescent="0.25">
      <c r="A14" s="110" t="s">
        <v>8</v>
      </c>
      <c r="B14" s="111" t="s">
        <v>90</v>
      </c>
      <c r="C14" s="112"/>
      <c r="D14" s="112"/>
      <c r="E14" s="112"/>
      <c r="F14" s="112"/>
      <c r="G14" s="113">
        <f t="shared" si="0"/>
        <v>0</v>
      </c>
    </row>
    <row r="15" spans="1:7" s="118" customFormat="1" ht="24" customHeight="1" thickBot="1" x14ac:dyDescent="0.25">
      <c r="A15" s="114" t="s">
        <v>9</v>
      </c>
      <c r="B15" s="115" t="s">
        <v>14</v>
      </c>
      <c r="C15" s="116">
        <f>SUM(C9:C14)</f>
        <v>0</v>
      </c>
      <c r="D15" s="116">
        <f>SUM(D9:D14)</f>
        <v>0</v>
      </c>
      <c r="E15" s="116">
        <f>SUM(E9:E14)</f>
        <v>0</v>
      </c>
      <c r="F15" s="116">
        <f>SUM(F9:F14)</f>
        <v>0</v>
      </c>
      <c r="G15" s="117">
        <f t="shared" si="0"/>
        <v>0</v>
      </c>
    </row>
    <row r="16" spans="1:7" s="93" customFormat="1" x14ac:dyDescent="0.2">
      <c r="A16" s="92"/>
      <c r="B16" s="92"/>
      <c r="C16" s="92"/>
      <c r="D16" s="92"/>
      <c r="E16" s="92"/>
      <c r="F16" s="92"/>
      <c r="G16" s="92"/>
    </row>
    <row r="17" spans="1:7" s="93" customFormat="1" x14ac:dyDescent="0.2">
      <c r="A17" s="92"/>
      <c r="B17" s="92"/>
      <c r="C17" s="92"/>
      <c r="D17" s="92"/>
      <c r="E17" s="92"/>
      <c r="F17" s="92"/>
      <c r="G17" s="92"/>
    </row>
    <row r="18" spans="1:7" s="93" customFormat="1" x14ac:dyDescent="0.2">
      <c r="A18" s="92"/>
      <c r="B18" s="92"/>
      <c r="C18" s="92"/>
      <c r="D18" s="92"/>
      <c r="E18" s="92"/>
      <c r="F18" s="92"/>
      <c r="G18" s="92"/>
    </row>
    <row r="19" spans="1:7" s="93" customFormat="1" ht="15.75" x14ac:dyDescent="0.25">
      <c r="A19" s="91" t="s">
        <v>246</v>
      </c>
      <c r="B19" s="92"/>
      <c r="C19" s="92"/>
      <c r="D19" s="92"/>
      <c r="E19" s="92"/>
      <c r="F19" s="92"/>
      <c r="G19" s="92"/>
    </row>
    <row r="20" spans="1:7" s="93" customFormat="1" x14ac:dyDescent="0.2">
      <c r="A20" s="92"/>
      <c r="B20" s="92"/>
      <c r="C20" s="92"/>
      <c r="D20" s="92"/>
      <c r="E20" s="92"/>
      <c r="F20" s="92"/>
      <c r="G20" s="92"/>
    </row>
    <row r="21" spans="1:7" x14ac:dyDescent="0.2">
      <c r="A21" s="92"/>
      <c r="B21" s="92"/>
      <c r="C21" s="92"/>
      <c r="D21" s="92"/>
      <c r="E21" s="92"/>
      <c r="F21" s="92"/>
      <c r="G21" s="92"/>
    </row>
    <row r="22" spans="1:7" x14ac:dyDescent="0.2">
      <c r="A22" s="92"/>
      <c r="B22" s="92"/>
      <c r="C22" s="93"/>
      <c r="D22" s="93"/>
      <c r="E22" s="93"/>
      <c r="F22" s="93"/>
      <c r="G22" s="92"/>
    </row>
    <row r="23" spans="1:7" ht="13.5" x14ac:dyDescent="0.25">
      <c r="A23" s="92"/>
      <c r="B23" s="92"/>
      <c r="C23" s="119"/>
      <c r="D23" s="120" t="s">
        <v>91</v>
      </c>
      <c r="E23" s="120"/>
      <c r="F23" s="119"/>
      <c r="G23" s="92"/>
    </row>
    <row r="24" spans="1:7" ht="13.5" x14ac:dyDescent="0.25">
      <c r="C24" s="121"/>
      <c r="D24" s="122"/>
      <c r="E24" s="122"/>
      <c r="F24" s="121"/>
    </row>
    <row r="25" spans="1:7" ht="13.5" x14ac:dyDescent="0.25">
      <c r="C25" s="121"/>
      <c r="D25" s="122"/>
      <c r="E25" s="122"/>
      <c r="F25" s="121"/>
    </row>
  </sheetData>
  <mergeCells count="2">
    <mergeCell ref="C2:G2"/>
    <mergeCell ref="C4:F4"/>
  </mergeCells>
  <phoneticPr fontId="3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 alignWithMargins="0">
    <oddFooter>&amp;L&amp;F&amp;R&amp;P/&amp;N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8"/>
  <sheetViews>
    <sheetView workbookViewId="0"/>
  </sheetViews>
  <sheetFormatPr defaultRowHeight="12.75" x14ac:dyDescent="0.2"/>
  <cols>
    <col min="1" max="1" width="41.5703125" customWidth="1"/>
    <col min="2" max="2" width="14.140625" customWidth="1"/>
    <col min="3" max="3" width="15" customWidth="1"/>
    <col min="4" max="4" width="36.42578125" customWidth="1"/>
    <col min="5" max="5" width="14.28515625" customWidth="1"/>
    <col min="6" max="6" width="17.28515625" customWidth="1"/>
  </cols>
  <sheetData>
    <row r="1" spans="1:6" x14ac:dyDescent="0.2">
      <c r="A1" s="124" t="s">
        <v>389</v>
      </c>
      <c r="B1" s="376"/>
      <c r="C1" s="124"/>
    </row>
    <row r="2" spans="1:6" x14ac:dyDescent="0.2">
      <c r="A2" s="124" t="s">
        <v>352</v>
      </c>
    </row>
    <row r="3" spans="1:6" x14ac:dyDescent="0.2">
      <c r="A3" s="124"/>
      <c r="B3" s="124"/>
      <c r="C3" s="124"/>
    </row>
    <row r="5" spans="1:6" x14ac:dyDescent="0.2">
      <c r="A5" s="222" t="s">
        <v>213</v>
      </c>
      <c r="B5" s="223"/>
      <c r="C5" s="223"/>
      <c r="D5" s="223"/>
      <c r="E5" s="223"/>
      <c r="F5" s="224"/>
    </row>
    <row r="7" spans="1:6" ht="13.5" thickBot="1" x14ac:dyDescent="0.25">
      <c r="A7" s="223"/>
      <c r="B7" s="223"/>
      <c r="C7" s="223"/>
      <c r="D7" s="225" t="s">
        <v>176</v>
      </c>
      <c r="E7" s="225"/>
      <c r="F7" s="223"/>
    </row>
    <row r="8" spans="1:6" ht="13.5" thickTop="1" x14ac:dyDescent="0.2">
      <c r="A8" s="425" t="s">
        <v>13</v>
      </c>
      <c r="B8" s="426"/>
      <c r="C8" s="365"/>
      <c r="D8" s="226" t="s">
        <v>177</v>
      </c>
      <c r="E8" s="227"/>
      <c r="F8" s="227"/>
    </row>
    <row r="9" spans="1:6" x14ac:dyDescent="0.2">
      <c r="A9" s="228" t="s">
        <v>178</v>
      </c>
      <c r="B9" s="229" t="s">
        <v>179</v>
      </c>
      <c r="C9" s="366" t="s">
        <v>361</v>
      </c>
      <c r="D9" s="230" t="s">
        <v>178</v>
      </c>
      <c r="E9" s="231" t="s">
        <v>179</v>
      </c>
      <c r="F9" s="231" t="s">
        <v>361</v>
      </c>
    </row>
    <row r="10" spans="1:6" ht="26.25" thickBot="1" x14ac:dyDescent="0.25">
      <c r="A10" s="232" t="s">
        <v>131</v>
      </c>
      <c r="B10" s="233" t="s">
        <v>266</v>
      </c>
      <c r="C10" s="233" t="s">
        <v>362</v>
      </c>
      <c r="D10" s="234" t="s">
        <v>131</v>
      </c>
      <c r="E10" s="235" t="s">
        <v>266</v>
      </c>
      <c r="F10" s="375" t="s">
        <v>362</v>
      </c>
    </row>
    <row r="11" spans="1:6" x14ac:dyDescent="0.2">
      <c r="A11" s="236" t="s">
        <v>180</v>
      </c>
      <c r="B11" s="237">
        <v>223193</v>
      </c>
      <c r="C11" s="367">
        <v>258229</v>
      </c>
      <c r="D11" s="238" t="s">
        <v>29</v>
      </c>
      <c r="E11" s="239">
        <v>163762</v>
      </c>
      <c r="F11" s="239">
        <v>188744</v>
      </c>
    </row>
    <row r="12" spans="1:6" ht="25.5" x14ac:dyDescent="0.2">
      <c r="A12" s="240" t="s">
        <v>181</v>
      </c>
      <c r="B12" s="241">
        <v>66700</v>
      </c>
      <c r="C12" s="368">
        <v>67097</v>
      </c>
      <c r="D12" s="242" t="s">
        <v>182</v>
      </c>
      <c r="E12" s="243">
        <v>37815</v>
      </c>
      <c r="F12" s="243">
        <v>41764</v>
      </c>
    </row>
    <row r="13" spans="1:6" x14ac:dyDescent="0.2">
      <c r="A13" s="240" t="s">
        <v>13</v>
      </c>
      <c r="B13" s="241">
        <v>42824</v>
      </c>
      <c r="C13" s="368">
        <v>44330</v>
      </c>
      <c r="D13" s="244" t="s">
        <v>183</v>
      </c>
      <c r="E13" s="243">
        <v>136952</v>
      </c>
      <c r="F13" s="243">
        <v>145741</v>
      </c>
    </row>
    <row r="14" spans="1:6" x14ac:dyDescent="0.2">
      <c r="A14" s="240" t="s">
        <v>184</v>
      </c>
      <c r="B14" s="241"/>
      <c r="C14" s="368"/>
      <c r="D14" s="244" t="s">
        <v>185</v>
      </c>
      <c r="E14" s="243">
        <v>4816</v>
      </c>
      <c r="F14" s="243">
        <v>4816</v>
      </c>
    </row>
    <row r="15" spans="1:6" x14ac:dyDescent="0.2">
      <c r="A15" s="240" t="s">
        <v>186</v>
      </c>
      <c r="B15" s="241">
        <v>30</v>
      </c>
      <c r="C15" s="368">
        <v>50</v>
      </c>
      <c r="D15" s="244" t="s">
        <v>48</v>
      </c>
      <c r="E15" s="243">
        <v>10960</v>
      </c>
      <c r="F15" s="243">
        <v>106020</v>
      </c>
    </row>
    <row r="16" spans="1:6" x14ac:dyDescent="0.2">
      <c r="A16" s="245" t="s">
        <v>187</v>
      </c>
      <c r="B16" s="246">
        <f>SUM(B11:B15)</f>
        <v>332747</v>
      </c>
      <c r="C16" s="246">
        <f>SUM(C11:C15)</f>
        <v>369706</v>
      </c>
      <c r="D16" s="247" t="s">
        <v>188</v>
      </c>
      <c r="E16" s="248">
        <f>SUM(E11:E15)</f>
        <v>354305</v>
      </c>
      <c r="F16" s="248">
        <f>SUM(F11:F15)</f>
        <v>487085</v>
      </c>
    </row>
    <row r="17" spans="1:7" x14ac:dyDescent="0.2">
      <c r="A17" s="240" t="s">
        <v>189</v>
      </c>
      <c r="B17" s="241">
        <v>-21558</v>
      </c>
      <c r="C17" s="368">
        <v>-117379</v>
      </c>
      <c r="D17" s="244"/>
      <c r="E17" s="243"/>
      <c r="F17" s="243"/>
    </row>
    <row r="18" spans="1:7" x14ac:dyDescent="0.2">
      <c r="A18" s="245" t="s">
        <v>190</v>
      </c>
      <c r="B18" s="246">
        <v>154028</v>
      </c>
      <c r="C18" s="369">
        <v>264822</v>
      </c>
      <c r="D18" s="247" t="s">
        <v>191</v>
      </c>
      <c r="E18" s="248">
        <v>99443</v>
      </c>
      <c r="F18" s="248">
        <v>105003</v>
      </c>
      <c r="G18" s="291"/>
    </row>
    <row r="19" spans="1:7" x14ac:dyDescent="0.2">
      <c r="A19" s="240"/>
      <c r="B19" s="241"/>
      <c r="C19" s="368"/>
      <c r="D19" s="244"/>
      <c r="E19" s="243"/>
      <c r="F19" s="243"/>
    </row>
    <row r="20" spans="1:7" ht="13.5" thickBot="1" x14ac:dyDescent="0.25">
      <c r="A20" s="249" t="s">
        <v>192</v>
      </c>
      <c r="B20" s="250">
        <f>SUM(B16,B18)</f>
        <v>486775</v>
      </c>
      <c r="C20" s="250">
        <f>SUM(C16,C18)</f>
        <v>634528</v>
      </c>
      <c r="D20" s="251" t="s">
        <v>193</v>
      </c>
      <c r="E20" s="252">
        <f>SUM(E16,E18)</f>
        <v>453748</v>
      </c>
      <c r="F20" s="252">
        <f>SUM(F16,F18)</f>
        <v>592088</v>
      </c>
    </row>
    <row r="21" spans="1:7" ht="14.25" thickTop="1" thickBot="1" x14ac:dyDescent="0.25">
      <c r="A21" s="253"/>
      <c r="B21" s="254"/>
      <c r="C21" s="254"/>
      <c r="D21" s="255"/>
      <c r="E21" s="256"/>
      <c r="F21" s="256"/>
    </row>
    <row r="22" spans="1:7" ht="13.5" thickTop="1" x14ac:dyDescent="0.2">
      <c r="A22" s="425" t="s">
        <v>194</v>
      </c>
      <c r="B22" s="426"/>
      <c r="C22" s="365"/>
      <c r="D22" s="226" t="s">
        <v>195</v>
      </c>
      <c r="E22" s="227"/>
      <c r="F22" s="227"/>
    </row>
    <row r="23" spans="1:7" x14ac:dyDescent="0.2">
      <c r="A23" s="228" t="s">
        <v>178</v>
      </c>
      <c r="B23" s="229" t="s">
        <v>179</v>
      </c>
      <c r="C23" s="366" t="s">
        <v>361</v>
      </c>
      <c r="D23" s="230" t="s">
        <v>178</v>
      </c>
      <c r="E23" s="231" t="s">
        <v>179</v>
      </c>
      <c r="F23" s="231" t="s">
        <v>361</v>
      </c>
    </row>
    <row r="24" spans="1:7" ht="26.25" thickBot="1" x14ac:dyDescent="0.25">
      <c r="A24" s="232" t="s">
        <v>131</v>
      </c>
      <c r="B24" s="233" t="s">
        <v>266</v>
      </c>
      <c r="C24" s="233" t="s">
        <v>362</v>
      </c>
      <c r="D24" s="234" t="s">
        <v>131</v>
      </c>
      <c r="E24" s="235" t="s">
        <v>266</v>
      </c>
      <c r="F24" s="375" t="s">
        <v>362</v>
      </c>
    </row>
    <row r="25" spans="1:7" x14ac:dyDescent="0.2">
      <c r="A25" s="236" t="s">
        <v>196</v>
      </c>
      <c r="B25" s="257"/>
      <c r="C25" s="370"/>
      <c r="D25" s="238" t="s">
        <v>197</v>
      </c>
      <c r="E25" s="258">
        <v>33027</v>
      </c>
      <c r="F25" s="258">
        <v>41356</v>
      </c>
    </row>
    <row r="26" spans="1:7" x14ac:dyDescent="0.2">
      <c r="A26" s="240" t="s">
        <v>27</v>
      </c>
      <c r="B26" s="259"/>
      <c r="C26" s="371"/>
      <c r="D26" s="244" t="s">
        <v>198</v>
      </c>
      <c r="E26" s="260"/>
      <c r="F26" s="260">
        <v>1627</v>
      </c>
    </row>
    <row r="27" spans="1:7" x14ac:dyDescent="0.2">
      <c r="A27" s="240" t="s">
        <v>199</v>
      </c>
      <c r="B27" s="259"/>
      <c r="C27" s="371">
        <v>543</v>
      </c>
      <c r="D27" s="244" t="s">
        <v>200</v>
      </c>
      <c r="E27" s="260"/>
      <c r="F27" s="260"/>
    </row>
    <row r="28" spans="1:7" x14ac:dyDescent="0.2">
      <c r="A28" s="245" t="s">
        <v>201</v>
      </c>
      <c r="B28" s="259"/>
      <c r="C28" s="371">
        <f>SUM(C25:C27)</f>
        <v>543</v>
      </c>
      <c r="D28" s="247" t="s">
        <v>202</v>
      </c>
      <c r="E28" s="260">
        <f>SUM(E25:E27)</f>
        <v>33027</v>
      </c>
      <c r="F28" s="260">
        <f>SUM(F25:F27)</f>
        <v>42983</v>
      </c>
    </row>
    <row r="29" spans="1:7" x14ac:dyDescent="0.2">
      <c r="A29" s="245" t="s">
        <v>190</v>
      </c>
      <c r="B29" s="261"/>
      <c r="C29" s="372"/>
      <c r="D29" s="247" t="s">
        <v>191</v>
      </c>
      <c r="E29" s="260">
        <v>0</v>
      </c>
      <c r="F29" s="260">
        <v>0</v>
      </c>
    </row>
    <row r="30" spans="1:7" x14ac:dyDescent="0.2">
      <c r="A30" s="262" t="s">
        <v>203</v>
      </c>
      <c r="B30" s="263">
        <f>SUM(B28,B29)</f>
        <v>0</v>
      </c>
      <c r="C30" s="263">
        <f>SUM(C28,C29)</f>
        <v>543</v>
      </c>
      <c r="D30" s="264" t="s">
        <v>204</v>
      </c>
      <c r="E30" s="265">
        <f>SUM(E28,E29)</f>
        <v>33027</v>
      </c>
      <c r="F30" s="265">
        <f>SUM(F28,F29)</f>
        <v>42983</v>
      </c>
    </row>
    <row r="31" spans="1:7" x14ac:dyDescent="0.2">
      <c r="A31" s="262" t="s">
        <v>214</v>
      </c>
      <c r="B31" s="263">
        <v>-33027</v>
      </c>
      <c r="C31" s="373"/>
      <c r="D31" s="264"/>
      <c r="E31" s="265"/>
      <c r="F31" s="265"/>
    </row>
    <row r="32" spans="1:7" x14ac:dyDescent="0.2">
      <c r="A32" s="245" t="s">
        <v>205</v>
      </c>
      <c r="B32" s="266">
        <f>SUM(B16,B30)</f>
        <v>332747</v>
      </c>
      <c r="C32" s="266">
        <f>SUM(C16,C30)</f>
        <v>370249</v>
      </c>
      <c r="D32" s="247" t="s">
        <v>206</v>
      </c>
      <c r="E32" s="267">
        <f>SUM(E16,E30)</f>
        <v>387332</v>
      </c>
      <c r="F32" s="267">
        <f>SUM(F16,F30)</f>
        <v>530068</v>
      </c>
    </row>
    <row r="33" spans="1:6" x14ac:dyDescent="0.2">
      <c r="A33" s="245" t="s">
        <v>207</v>
      </c>
      <c r="B33" s="266">
        <f>SUM(B18)</f>
        <v>154028</v>
      </c>
      <c r="C33" s="266">
        <f>SUM(C18)</f>
        <v>264822</v>
      </c>
      <c r="D33" s="247" t="s">
        <v>208</v>
      </c>
      <c r="E33" s="267">
        <f>SUM(E18)</f>
        <v>99443</v>
      </c>
      <c r="F33" s="267">
        <v>105003</v>
      </c>
    </row>
    <row r="34" spans="1:6" x14ac:dyDescent="0.2">
      <c r="A34" s="245" t="s">
        <v>215</v>
      </c>
      <c r="B34" s="274">
        <v>54585</v>
      </c>
      <c r="C34" s="374">
        <v>159819</v>
      </c>
      <c r="D34" s="247"/>
      <c r="E34" s="275"/>
      <c r="F34" s="275"/>
    </row>
    <row r="35" spans="1:6" x14ac:dyDescent="0.2">
      <c r="A35" s="262" t="s">
        <v>209</v>
      </c>
      <c r="B35" s="266">
        <f>SUM(B32:B33)</f>
        <v>486775</v>
      </c>
      <c r="C35" s="266">
        <f>SUM(C32:C33)</f>
        <v>635071</v>
      </c>
      <c r="D35" s="264" t="s">
        <v>210</v>
      </c>
      <c r="E35" s="267">
        <f>SUM(E33,E32)</f>
        <v>486775</v>
      </c>
      <c r="F35" s="267">
        <f>SUM(F33,F32)</f>
        <v>635071</v>
      </c>
    </row>
    <row r="36" spans="1:6" x14ac:dyDescent="0.2">
      <c r="A36" s="268" t="s">
        <v>211</v>
      </c>
      <c r="B36" s="266">
        <v>0</v>
      </c>
      <c r="C36" s="266">
        <v>0</v>
      </c>
      <c r="D36" s="269" t="s">
        <v>211</v>
      </c>
      <c r="E36" s="270">
        <v>0</v>
      </c>
      <c r="F36" s="270">
        <v>0</v>
      </c>
    </row>
    <row r="37" spans="1:6" ht="13.5" thickBot="1" x14ac:dyDescent="0.25">
      <c r="A37" s="271" t="s">
        <v>212</v>
      </c>
      <c r="B37" s="250">
        <v>0</v>
      </c>
      <c r="C37" s="250">
        <v>0</v>
      </c>
      <c r="D37" s="272" t="s">
        <v>212</v>
      </c>
      <c r="E37" s="273">
        <v>0</v>
      </c>
      <c r="F37" s="273">
        <v>0</v>
      </c>
    </row>
    <row r="38" spans="1:6" ht="13.5" thickTop="1" x14ac:dyDescent="0.2"/>
  </sheetData>
  <mergeCells count="2">
    <mergeCell ref="A8:B8"/>
    <mergeCell ref="A22:B2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32"/>
  <sheetViews>
    <sheetView tabSelected="1" workbookViewId="0"/>
  </sheetViews>
  <sheetFormatPr defaultRowHeight="12.75" x14ac:dyDescent="0.2"/>
  <cols>
    <col min="1" max="1" width="51.5703125" customWidth="1"/>
    <col min="9" max="9" width="10.28515625" customWidth="1"/>
    <col min="10" max="10" width="9.28515625" customWidth="1"/>
    <col min="15" max="15" width="8.28515625" customWidth="1"/>
  </cols>
  <sheetData>
    <row r="1" spans="1:16" x14ac:dyDescent="0.2">
      <c r="A1" s="124" t="s">
        <v>390</v>
      </c>
      <c r="B1" s="376"/>
      <c r="C1" s="124"/>
    </row>
    <row r="2" spans="1:16" x14ac:dyDescent="0.2">
      <c r="A2" s="124" t="s">
        <v>351</v>
      </c>
    </row>
    <row r="3" spans="1:16" x14ac:dyDescent="0.2">
      <c r="J3" s="340"/>
    </row>
    <row r="5" spans="1:16" x14ac:dyDescent="0.2">
      <c r="B5" s="341" t="s">
        <v>337</v>
      </c>
      <c r="C5" s="341"/>
      <c r="D5" s="341"/>
      <c r="E5" s="341"/>
      <c r="F5" s="341"/>
      <c r="G5" s="341"/>
    </row>
    <row r="6" spans="1:16" x14ac:dyDescent="0.2">
      <c r="M6" s="342" t="s">
        <v>297</v>
      </c>
      <c r="N6" s="341"/>
    </row>
    <row r="7" spans="1:16" ht="60" x14ac:dyDescent="0.2">
      <c r="A7" s="343" t="s">
        <v>298</v>
      </c>
      <c r="B7" s="344" t="s">
        <v>299</v>
      </c>
      <c r="C7" s="344" t="s">
        <v>300</v>
      </c>
      <c r="D7" s="344" t="s">
        <v>301</v>
      </c>
      <c r="E7" s="344" t="s">
        <v>302</v>
      </c>
      <c r="F7" s="344" t="s">
        <v>303</v>
      </c>
      <c r="G7" s="344" t="s">
        <v>304</v>
      </c>
      <c r="H7" s="344" t="s">
        <v>305</v>
      </c>
      <c r="I7" s="344" t="s">
        <v>306</v>
      </c>
      <c r="J7" s="344" t="s">
        <v>307</v>
      </c>
      <c r="K7" s="345" t="s">
        <v>308</v>
      </c>
      <c r="L7" s="345" t="s">
        <v>309</v>
      </c>
      <c r="M7" s="345" t="s">
        <v>310</v>
      </c>
      <c r="N7" s="390" t="s">
        <v>311</v>
      </c>
      <c r="O7" s="377"/>
      <c r="P7" s="378"/>
    </row>
    <row r="8" spans="1:16" x14ac:dyDescent="0.2">
      <c r="A8" s="346"/>
      <c r="B8" s="347"/>
      <c r="C8" s="347"/>
      <c r="D8" s="347"/>
      <c r="E8" s="348"/>
      <c r="F8" s="348" t="s">
        <v>312</v>
      </c>
      <c r="G8" s="348"/>
      <c r="H8" s="347"/>
      <c r="I8" s="347"/>
      <c r="J8" s="347"/>
      <c r="K8" s="347"/>
      <c r="L8" s="347"/>
      <c r="M8" s="347"/>
      <c r="N8" s="391"/>
      <c r="O8" s="377"/>
      <c r="P8" s="378"/>
    </row>
    <row r="9" spans="1:16" x14ac:dyDescent="0.2">
      <c r="A9" s="349" t="s">
        <v>313</v>
      </c>
      <c r="B9" s="350">
        <v>18726</v>
      </c>
      <c r="C9" s="350">
        <v>18588</v>
      </c>
      <c r="D9" s="350">
        <v>18588</v>
      </c>
      <c r="E9" s="350">
        <v>18588</v>
      </c>
      <c r="F9" s="350">
        <v>30653</v>
      </c>
      <c r="G9" s="350">
        <v>18588</v>
      </c>
      <c r="H9" s="350">
        <v>22416</v>
      </c>
      <c r="I9" s="350">
        <v>22416</v>
      </c>
      <c r="J9" s="350">
        <v>22417</v>
      </c>
      <c r="K9" s="350">
        <v>22417</v>
      </c>
      <c r="L9" s="350">
        <v>22416</v>
      </c>
      <c r="M9" s="350">
        <v>22416</v>
      </c>
      <c r="N9" s="351">
        <f t="shared" ref="N9:N17" si="0">SUM(B9:M9)</f>
        <v>258229</v>
      </c>
      <c r="O9" s="377"/>
      <c r="P9" s="379"/>
    </row>
    <row r="10" spans="1:16" x14ac:dyDescent="0.2">
      <c r="A10" s="349" t="s">
        <v>314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1">
        <f t="shared" si="0"/>
        <v>0</v>
      </c>
      <c r="O10" s="377"/>
      <c r="P10" s="378"/>
    </row>
    <row r="11" spans="1:16" x14ac:dyDescent="0.2">
      <c r="A11" s="349" t="s">
        <v>315</v>
      </c>
      <c r="B11" s="350">
        <v>3000</v>
      </c>
      <c r="C11" s="350">
        <v>3000</v>
      </c>
      <c r="D11" s="350">
        <v>7000</v>
      </c>
      <c r="E11" s="350">
        <v>10000</v>
      </c>
      <c r="F11" s="350">
        <v>10000</v>
      </c>
      <c r="G11" s="350">
        <v>10000</v>
      </c>
      <c r="H11" s="350">
        <v>3000</v>
      </c>
      <c r="I11" s="350">
        <v>3000</v>
      </c>
      <c r="J11" s="350">
        <v>9097</v>
      </c>
      <c r="K11" s="350">
        <v>4000</v>
      </c>
      <c r="L11" s="350">
        <v>3000</v>
      </c>
      <c r="M11" s="350">
        <v>2000</v>
      </c>
      <c r="N11" s="351">
        <f t="shared" si="0"/>
        <v>67097</v>
      </c>
      <c r="O11" s="377"/>
      <c r="P11" s="379"/>
    </row>
    <row r="12" spans="1:16" x14ac:dyDescent="0.2">
      <c r="A12" s="349" t="s">
        <v>316</v>
      </c>
      <c r="B12" s="350">
        <v>4202</v>
      </c>
      <c r="C12" s="350">
        <v>4202</v>
      </c>
      <c r="D12" s="350">
        <v>4202</v>
      </c>
      <c r="E12" s="350">
        <v>4202</v>
      </c>
      <c r="F12" s="350">
        <v>5708</v>
      </c>
      <c r="G12" s="350">
        <v>3002</v>
      </c>
      <c r="H12" s="350">
        <v>1000</v>
      </c>
      <c r="I12" s="350">
        <v>1000</v>
      </c>
      <c r="J12" s="350">
        <v>4203</v>
      </c>
      <c r="K12" s="350">
        <v>4203</v>
      </c>
      <c r="L12" s="350">
        <v>4203</v>
      </c>
      <c r="M12" s="350">
        <v>4203</v>
      </c>
      <c r="N12" s="351">
        <f>SUM(B12:M12)</f>
        <v>44330</v>
      </c>
      <c r="O12" s="377"/>
      <c r="P12" s="379"/>
    </row>
    <row r="13" spans="1:16" x14ac:dyDescent="0.2">
      <c r="A13" s="349" t="s">
        <v>317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1">
        <f t="shared" si="0"/>
        <v>0</v>
      </c>
      <c r="O13" s="377"/>
      <c r="P13" s="378"/>
    </row>
    <row r="14" spans="1:16" x14ac:dyDescent="0.2">
      <c r="A14" s="349" t="s">
        <v>318</v>
      </c>
      <c r="B14" s="350"/>
      <c r="C14" s="350"/>
      <c r="D14" s="350"/>
      <c r="E14" s="350">
        <v>30</v>
      </c>
      <c r="F14" s="350"/>
      <c r="G14" s="350">
        <v>20</v>
      </c>
      <c r="H14" s="350"/>
      <c r="I14" s="350"/>
      <c r="J14" s="350"/>
      <c r="K14" s="350"/>
      <c r="L14" s="350"/>
      <c r="M14" s="350"/>
      <c r="N14" s="351">
        <f t="shared" si="0"/>
        <v>50</v>
      </c>
      <c r="O14" s="377"/>
      <c r="P14" s="379"/>
    </row>
    <row r="15" spans="1:16" x14ac:dyDescent="0.2">
      <c r="A15" s="349" t="s">
        <v>319</v>
      </c>
      <c r="B15" s="350"/>
      <c r="C15" s="350"/>
      <c r="D15" s="350"/>
      <c r="E15" s="350">
        <v>40</v>
      </c>
      <c r="F15" s="350">
        <v>503</v>
      </c>
      <c r="G15" s="350"/>
      <c r="H15" s="350"/>
      <c r="I15" s="350"/>
      <c r="J15" s="350"/>
      <c r="K15" s="350"/>
      <c r="L15" s="350"/>
      <c r="M15" s="350"/>
      <c r="N15" s="351">
        <f t="shared" si="0"/>
        <v>543</v>
      </c>
      <c r="O15" s="377"/>
      <c r="P15" s="379"/>
    </row>
    <row r="16" spans="1:16" x14ac:dyDescent="0.2">
      <c r="A16" s="349" t="s">
        <v>320</v>
      </c>
      <c r="B16" s="352">
        <f>SUM(B8:B15)</f>
        <v>25928</v>
      </c>
      <c r="C16" s="352">
        <f t="shared" ref="C16:N16" si="1">SUM(C8:C15)</f>
        <v>25790</v>
      </c>
      <c r="D16" s="352">
        <f t="shared" si="1"/>
        <v>29790</v>
      </c>
      <c r="E16" s="352">
        <f t="shared" si="1"/>
        <v>32860</v>
      </c>
      <c r="F16" s="352">
        <f t="shared" si="1"/>
        <v>46864</v>
      </c>
      <c r="G16" s="352">
        <f t="shared" si="1"/>
        <v>31610</v>
      </c>
      <c r="H16" s="352">
        <f t="shared" si="1"/>
        <v>26416</v>
      </c>
      <c r="I16" s="352">
        <f t="shared" si="1"/>
        <v>26416</v>
      </c>
      <c r="J16" s="352">
        <f t="shared" si="1"/>
        <v>35717</v>
      </c>
      <c r="K16" s="352">
        <f t="shared" si="1"/>
        <v>30620</v>
      </c>
      <c r="L16" s="352">
        <f t="shared" si="1"/>
        <v>29619</v>
      </c>
      <c r="M16" s="352">
        <f t="shared" si="1"/>
        <v>28619</v>
      </c>
      <c r="N16" s="351">
        <f t="shared" si="1"/>
        <v>370249</v>
      </c>
      <c r="O16" s="377"/>
      <c r="P16" s="378"/>
    </row>
    <row r="17" spans="1:16" x14ac:dyDescent="0.2">
      <c r="A17" s="349" t="s">
        <v>321</v>
      </c>
      <c r="B17" s="353">
        <v>8000</v>
      </c>
      <c r="C17" s="353">
        <v>8000</v>
      </c>
      <c r="D17" s="353">
        <v>8000</v>
      </c>
      <c r="E17" s="353">
        <v>8000</v>
      </c>
      <c r="F17" s="353">
        <v>7000</v>
      </c>
      <c r="G17" s="353">
        <v>8000</v>
      </c>
      <c r="H17" s="353">
        <v>8000</v>
      </c>
      <c r="I17" s="353">
        <v>8000</v>
      </c>
      <c r="J17" s="353">
        <v>9853</v>
      </c>
      <c r="K17" s="353">
        <v>9000</v>
      </c>
      <c r="L17" s="353">
        <v>9000</v>
      </c>
      <c r="M17" s="353">
        <v>9000</v>
      </c>
      <c r="N17" s="351">
        <f t="shared" si="0"/>
        <v>99853</v>
      </c>
      <c r="O17" s="377"/>
      <c r="P17" s="378"/>
    </row>
    <row r="18" spans="1:16" x14ac:dyDescent="0.2">
      <c r="A18" s="349" t="s">
        <v>322</v>
      </c>
      <c r="B18" s="353">
        <v>13747</v>
      </c>
      <c r="C18" s="353">
        <v>13747</v>
      </c>
      <c r="D18" s="353">
        <v>13747</v>
      </c>
      <c r="E18" s="353">
        <v>13747</v>
      </c>
      <c r="F18" s="353">
        <v>13747</v>
      </c>
      <c r="G18" s="353">
        <v>13747</v>
      </c>
      <c r="H18" s="353">
        <v>13747</v>
      </c>
      <c r="I18" s="353">
        <v>13748</v>
      </c>
      <c r="J18" s="353">
        <v>13748</v>
      </c>
      <c r="K18" s="353">
        <v>13748</v>
      </c>
      <c r="L18" s="353">
        <v>13748</v>
      </c>
      <c r="M18" s="353">
        <v>13748</v>
      </c>
      <c r="N18" s="389">
        <f>SUM(B18:M18)</f>
        <v>164969</v>
      </c>
      <c r="O18" s="377"/>
      <c r="P18" s="378"/>
    </row>
    <row r="19" spans="1:16" x14ac:dyDescent="0.2">
      <c r="A19" s="349" t="s">
        <v>323</v>
      </c>
      <c r="B19" s="353">
        <f>SUM(B17:B18)</f>
        <v>21747</v>
      </c>
      <c r="C19" s="353">
        <f>SUM(C17:C18)</f>
        <v>21747</v>
      </c>
      <c r="D19" s="353">
        <f t="shared" ref="D19:N19" si="2">SUM(D17:D18)</f>
        <v>21747</v>
      </c>
      <c r="E19" s="353">
        <f t="shared" si="2"/>
        <v>21747</v>
      </c>
      <c r="F19" s="353">
        <f t="shared" si="2"/>
        <v>20747</v>
      </c>
      <c r="G19" s="353">
        <f t="shared" si="2"/>
        <v>21747</v>
      </c>
      <c r="H19" s="353">
        <f t="shared" si="2"/>
        <v>21747</v>
      </c>
      <c r="I19" s="353">
        <f t="shared" si="2"/>
        <v>21748</v>
      </c>
      <c r="J19" s="353">
        <f t="shared" si="2"/>
        <v>23601</v>
      </c>
      <c r="K19" s="353">
        <f t="shared" si="2"/>
        <v>22748</v>
      </c>
      <c r="L19" s="353">
        <f t="shared" si="2"/>
        <v>22748</v>
      </c>
      <c r="M19" s="353">
        <f t="shared" si="2"/>
        <v>22748</v>
      </c>
      <c r="N19" s="389">
        <f t="shared" si="2"/>
        <v>264822</v>
      </c>
      <c r="O19" s="377"/>
      <c r="P19" s="378"/>
    </row>
    <row r="20" spans="1:16" x14ac:dyDescent="0.2">
      <c r="A20" s="354" t="s">
        <v>324</v>
      </c>
      <c r="B20" s="351">
        <f>SUM(B19,B16)</f>
        <v>47675</v>
      </c>
      <c r="C20" s="351">
        <f t="shared" ref="C20:N20" si="3">SUM(C19,C16)</f>
        <v>47537</v>
      </c>
      <c r="D20" s="351">
        <f t="shared" si="3"/>
        <v>51537</v>
      </c>
      <c r="E20" s="351">
        <f t="shared" si="3"/>
        <v>54607</v>
      </c>
      <c r="F20" s="351">
        <f t="shared" si="3"/>
        <v>67611</v>
      </c>
      <c r="G20" s="351">
        <f t="shared" si="3"/>
        <v>53357</v>
      </c>
      <c r="H20" s="351">
        <f t="shared" si="3"/>
        <v>48163</v>
      </c>
      <c r="I20" s="351">
        <f t="shared" si="3"/>
        <v>48164</v>
      </c>
      <c r="J20" s="351">
        <f t="shared" si="3"/>
        <v>59318</v>
      </c>
      <c r="K20" s="351">
        <f t="shared" si="3"/>
        <v>53368</v>
      </c>
      <c r="L20" s="351">
        <f t="shared" si="3"/>
        <v>52367</v>
      </c>
      <c r="M20" s="351">
        <f t="shared" si="3"/>
        <v>51367</v>
      </c>
      <c r="N20" s="351">
        <f t="shared" si="3"/>
        <v>635071</v>
      </c>
      <c r="O20" s="355"/>
      <c r="P20" s="378"/>
    </row>
    <row r="21" spans="1:16" x14ac:dyDescent="0.2">
      <c r="A21" s="356"/>
      <c r="B21" s="357"/>
      <c r="C21" s="357"/>
      <c r="D21" s="357"/>
      <c r="E21" s="357"/>
      <c r="F21" s="357" t="s">
        <v>325</v>
      </c>
      <c r="G21" s="357"/>
      <c r="H21" s="357"/>
      <c r="I21" s="357"/>
      <c r="J21" s="357"/>
      <c r="K21" s="357"/>
      <c r="L21" s="357"/>
      <c r="M21" s="357"/>
      <c r="N21" s="392"/>
      <c r="O21" s="358"/>
      <c r="P21" s="378"/>
    </row>
    <row r="22" spans="1:16" x14ac:dyDescent="0.2">
      <c r="A22" s="349" t="s">
        <v>326</v>
      </c>
      <c r="B22" s="350">
        <v>13746</v>
      </c>
      <c r="C22" s="350">
        <v>13637</v>
      </c>
      <c r="D22" s="350">
        <v>13637</v>
      </c>
      <c r="E22" s="350">
        <v>13638</v>
      </c>
      <c r="F22" s="350">
        <v>13000</v>
      </c>
      <c r="G22" s="350">
        <v>13000</v>
      </c>
      <c r="H22" s="350">
        <v>18000</v>
      </c>
      <c r="I22" s="350">
        <v>18000</v>
      </c>
      <c r="J22" s="350">
        <v>18000</v>
      </c>
      <c r="K22" s="350">
        <v>18000</v>
      </c>
      <c r="L22" s="350">
        <v>18086</v>
      </c>
      <c r="M22" s="350">
        <v>18000</v>
      </c>
      <c r="N22" s="351">
        <f>SUM(B22:M22)</f>
        <v>188744</v>
      </c>
      <c r="O22" s="358"/>
      <c r="P22" s="379"/>
    </row>
    <row r="23" spans="1:16" x14ac:dyDescent="0.2">
      <c r="A23" s="349" t="s">
        <v>327</v>
      </c>
      <c r="B23" s="350">
        <v>3177</v>
      </c>
      <c r="C23" s="350">
        <v>3148</v>
      </c>
      <c r="D23" s="350">
        <v>3149</v>
      </c>
      <c r="E23" s="350">
        <v>3149</v>
      </c>
      <c r="F23" s="350">
        <v>3000</v>
      </c>
      <c r="G23" s="350">
        <v>3000</v>
      </c>
      <c r="H23" s="350">
        <v>3800</v>
      </c>
      <c r="I23" s="350">
        <v>3800</v>
      </c>
      <c r="J23" s="350">
        <v>3800</v>
      </c>
      <c r="K23" s="350">
        <v>3800</v>
      </c>
      <c r="L23" s="350">
        <v>4141</v>
      </c>
      <c r="M23" s="350">
        <v>3800</v>
      </c>
      <c r="N23" s="351">
        <f t="shared" ref="N23:N30" si="4">SUM(B23:M23)</f>
        <v>41764</v>
      </c>
      <c r="O23" s="358"/>
      <c r="P23" s="379"/>
    </row>
    <row r="24" spans="1:16" x14ac:dyDescent="0.2">
      <c r="A24" s="349" t="s">
        <v>328</v>
      </c>
      <c r="B24" s="350">
        <v>9000</v>
      </c>
      <c r="C24" s="350">
        <v>10000</v>
      </c>
      <c r="D24" s="350">
        <v>11000</v>
      </c>
      <c r="E24" s="350">
        <v>11000</v>
      </c>
      <c r="F24" s="350">
        <v>8000</v>
      </c>
      <c r="G24" s="350">
        <v>8000</v>
      </c>
      <c r="H24" s="350">
        <v>13000</v>
      </c>
      <c r="I24" s="350">
        <v>15000</v>
      </c>
      <c r="J24" s="350">
        <v>18000</v>
      </c>
      <c r="K24" s="350">
        <v>15741</v>
      </c>
      <c r="L24" s="350">
        <v>15000</v>
      </c>
      <c r="M24" s="350">
        <v>12000</v>
      </c>
      <c r="N24" s="351">
        <f t="shared" si="4"/>
        <v>145741</v>
      </c>
      <c r="O24" s="358"/>
      <c r="P24" s="379"/>
    </row>
    <row r="25" spans="1:16" x14ac:dyDescent="0.2">
      <c r="A25" s="349" t="s">
        <v>329</v>
      </c>
      <c r="B25" s="350"/>
      <c r="C25" s="350">
        <v>258</v>
      </c>
      <c r="D25" s="350">
        <v>258</v>
      </c>
      <c r="E25" s="350">
        <v>258</v>
      </c>
      <c r="F25" s="350">
        <v>258</v>
      </c>
      <c r="G25" s="350">
        <v>258</v>
      </c>
      <c r="H25" s="350">
        <v>300</v>
      </c>
      <c r="I25" s="350">
        <v>526</v>
      </c>
      <c r="J25" s="350">
        <v>600</v>
      </c>
      <c r="K25" s="350">
        <v>700</v>
      </c>
      <c r="L25" s="350">
        <v>700</v>
      </c>
      <c r="M25" s="350">
        <v>700</v>
      </c>
      <c r="N25" s="351">
        <f t="shared" si="4"/>
        <v>4816</v>
      </c>
      <c r="O25" s="358"/>
      <c r="P25" s="378"/>
    </row>
    <row r="26" spans="1:16" x14ac:dyDescent="0.2">
      <c r="A26" s="349" t="s">
        <v>330</v>
      </c>
      <c r="B26" s="350"/>
      <c r="C26" s="350">
        <v>1000</v>
      </c>
      <c r="D26" s="350">
        <v>2740</v>
      </c>
      <c r="E26" s="350">
        <v>740</v>
      </c>
      <c r="F26" s="350">
        <v>23300</v>
      </c>
      <c r="G26" s="350">
        <v>10335</v>
      </c>
      <c r="H26" s="350"/>
      <c r="I26" s="350">
        <v>3000</v>
      </c>
      <c r="J26" s="350">
        <v>1918</v>
      </c>
      <c r="K26" s="350">
        <v>12000</v>
      </c>
      <c r="L26" s="350">
        <v>23440</v>
      </c>
      <c r="M26" s="350">
        <v>27547</v>
      </c>
      <c r="N26" s="351">
        <f t="shared" si="4"/>
        <v>106020</v>
      </c>
      <c r="O26" s="358"/>
      <c r="P26" s="379"/>
    </row>
    <row r="27" spans="1:16" x14ac:dyDescent="0.2">
      <c r="A27" s="349" t="s">
        <v>331</v>
      </c>
      <c r="B27" s="353"/>
      <c r="C27" s="353">
        <v>81</v>
      </c>
      <c r="D27" s="353">
        <v>1000</v>
      </c>
      <c r="E27" s="353">
        <v>1000</v>
      </c>
      <c r="F27" s="353">
        <v>1000</v>
      </c>
      <c r="G27" s="353">
        <v>821</v>
      </c>
      <c r="H27" s="353">
        <v>2000</v>
      </c>
      <c r="I27" s="353">
        <v>3000</v>
      </c>
      <c r="J27" s="353">
        <v>12000</v>
      </c>
      <c r="K27" s="353">
        <v>14000</v>
      </c>
      <c r="L27" s="353">
        <v>6000</v>
      </c>
      <c r="M27" s="353">
        <v>454</v>
      </c>
      <c r="N27" s="351">
        <f t="shared" si="4"/>
        <v>41356</v>
      </c>
      <c r="O27" s="358"/>
      <c r="P27" s="378"/>
    </row>
    <row r="28" spans="1:16" x14ac:dyDescent="0.2">
      <c r="A28" s="349" t="s">
        <v>332</v>
      </c>
      <c r="B28" s="353"/>
      <c r="C28" s="353"/>
      <c r="D28" s="353"/>
      <c r="E28" s="353"/>
      <c r="F28" s="353">
        <v>1000</v>
      </c>
      <c r="G28" s="353">
        <v>627</v>
      </c>
      <c r="H28" s="353"/>
      <c r="I28" s="353"/>
      <c r="J28" s="353"/>
      <c r="K28" s="353"/>
      <c r="L28" s="353"/>
      <c r="M28" s="353"/>
      <c r="N28" s="351">
        <f t="shared" si="4"/>
        <v>1627</v>
      </c>
      <c r="O28" s="358"/>
      <c r="P28" s="378"/>
    </row>
    <row r="29" spans="1:16" x14ac:dyDescent="0.2">
      <c r="A29" s="349" t="s">
        <v>333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1">
        <f t="shared" si="4"/>
        <v>0</v>
      </c>
      <c r="O29" s="358"/>
      <c r="P29" s="378"/>
    </row>
    <row r="30" spans="1:16" x14ac:dyDescent="0.2">
      <c r="A30" s="349" t="s">
        <v>334</v>
      </c>
      <c r="B30" s="353">
        <v>6035</v>
      </c>
      <c r="C30" s="353">
        <v>7000</v>
      </c>
      <c r="D30" s="353">
        <v>7000</v>
      </c>
      <c r="E30" s="353">
        <v>9838</v>
      </c>
      <c r="F30" s="353">
        <v>17749</v>
      </c>
      <c r="G30" s="353">
        <v>10513</v>
      </c>
      <c r="H30" s="353">
        <v>9000</v>
      </c>
      <c r="I30" s="353">
        <v>9000</v>
      </c>
      <c r="J30" s="353">
        <v>8000</v>
      </c>
      <c r="K30" s="353">
        <v>4868</v>
      </c>
      <c r="L30" s="353">
        <v>8000</v>
      </c>
      <c r="M30" s="353">
        <v>8000</v>
      </c>
      <c r="N30" s="351">
        <f t="shared" si="4"/>
        <v>105003</v>
      </c>
      <c r="O30" s="358"/>
      <c r="P30" s="378"/>
    </row>
    <row r="31" spans="1:16" x14ac:dyDescent="0.2">
      <c r="A31" s="359" t="s">
        <v>335</v>
      </c>
      <c r="B31" s="351">
        <f>SUM(B22:B30)</f>
        <v>31958</v>
      </c>
      <c r="C31" s="351">
        <f t="shared" ref="C31:N31" si="5">SUM(C22:C30)</f>
        <v>35124</v>
      </c>
      <c r="D31" s="351">
        <f t="shared" si="5"/>
        <v>38784</v>
      </c>
      <c r="E31" s="351">
        <f t="shared" si="5"/>
        <v>39623</v>
      </c>
      <c r="F31" s="351">
        <f t="shared" si="5"/>
        <v>67307</v>
      </c>
      <c r="G31" s="351">
        <f t="shared" si="5"/>
        <v>46554</v>
      </c>
      <c r="H31" s="351">
        <f t="shared" si="5"/>
        <v>46100</v>
      </c>
      <c r="I31" s="351">
        <f t="shared" si="5"/>
        <v>52326</v>
      </c>
      <c r="J31" s="351">
        <f t="shared" si="5"/>
        <v>62318</v>
      </c>
      <c r="K31" s="351">
        <f t="shared" si="5"/>
        <v>69109</v>
      </c>
      <c r="L31" s="351">
        <f t="shared" si="5"/>
        <v>75367</v>
      </c>
      <c r="M31" s="351">
        <f>SUM(M22:M30)</f>
        <v>70501</v>
      </c>
      <c r="N31" s="351">
        <f t="shared" si="5"/>
        <v>635071</v>
      </c>
      <c r="O31" s="355"/>
      <c r="P31" s="378"/>
    </row>
    <row r="32" spans="1:16" x14ac:dyDescent="0.2">
      <c r="A32" s="360" t="s">
        <v>336</v>
      </c>
      <c r="B32" s="353">
        <f>SUM(B20-B31)</f>
        <v>15717</v>
      </c>
      <c r="C32" s="353">
        <f t="shared" ref="C32:M32" si="6">SUM(C20-C31)</f>
        <v>12413</v>
      </c>
      <c r="D32" s="353">
        <f t="shared" si="6"/>
        <v>12753</v>
      </c>
      <c r="E32" s="353">
        <f t="shared" si="6"/>
        <v>14984</v>
      </c>
      <c r="F32" s="353">
        <f t="shared" si="6"/>
        <v>304</v>
      </c>
      <c r="G32" s="353">
        <f t="shared" si="6"/>
        <v>6803</v>
      </c>
      <c r="H32" s="353">
        <f t="shared" si="6"/>
        <v>2063</v>
      </c>
      <c r="I32" s="353">
        <f t="shared" si="6"/>
        <v>-4162</v>
      </c>
      <c r="J32" s="353">
        <f t="shared" si="6"/>
        <v>-3000</v>
      </c>
      <c r="K32" s="353">
        <f t="shared" si="6"/>
        <v>-15741</v>
      </c>
      <c r="L32" s="353">
        <f t="shared" si="6"/>
        <v>-23000</v>
      </c>
      <c r="M32" s="353">
        <f t="shared" si="6"/>
        <v>-19134</v>
      </c>
      <c r="N32" s="353">
        <f t="shared" ref="N32" si="7">SUM(N20-N31)</f>
        <v>0</v>
      </c>
      <c r="O32" s="377"/>
      <c r="P32" s="378"/>
    </row>
  </sheetData>
  <pageMargins left="0" right="0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L41"/>
  <sheetViews>
    <sheetView workbookViewId="0"/>
  </sheetViews>
  <sheetFormatPr defaultColWidth="25.7109375" defaultRowHeight="11.25" x14ac:dyDescent="0.2"/>
  <cols>
    <col min="1" max="1" width="3.28515625" style="124" customWidth="1"/>
    <col min="2" max="2" width="25.7109375" style="125" customWidth="1"/>
    <col min="3" max="5" width="12" style="124" customWidth="1"/>
    <col min="6" max="6" width="10.85546875" style="124" customWidth="1"/>
    <col min="7" max="8" width="10.5703125" style="124" customWidth="1"/>
    <col min="9" max="9" width="12.7109375" style="124" customWidth="1"/>
    <col min="10" max="11" width="11.28515625" style="124" customWidth="1"/>
    <col min="12" max="12" width="13.5703125" style="124" customWidth="1"/>
    <col min="13" max="16384" width="25.7109375" style="124"/>
  </cols>
  <sheetData>
    <row r="1" spans="1:12" x14ac:dyDescent="0.2">
      <c r="A1" s="124" t="s">
        <v>382</v>
      </c>
      <c r="B1" s="376"/>
    </row>
    <row r="2" spans="1:12" x14ac:dyDescent="0.2">
      <c r="A2" s="124" t="s">
        <v>340</v>
      </c>
    </row>
    <row r="3" spans="1:12" x14ac:dyDescent="0.2">
      <c r="B3" s="124"/>
    </row>
    <row r="5" spans="1:12" s="126" customFormat="1" ht="10.5" x14ac:dyDescent="0.15">
      <c r="A5" s="393" t="s">
        <v>235</v>
      </c>
      <c r="B5" s="393"/>
      <c r="C5" s="393"/>
      <c r="D5" s="393"/>
      <c r="E5" s="393"/>
      <c r="F5" s="393"/>
    </row>
    <row r="7" spans="1:12" s="127" customFormat="1" ht="22.5" x14ac:dyDescent="0.2">
      <c r="A7" s="394" t="s">
        <v>131</v>
      </c>
      <c r="B7" s="394"/>
      <c r="C7" s="132" t="s">
        <v>128</v>
      </c>
      <c r="D7" s="132" t="s">
        <v>129</v>
      </c>
      <c r="E7" s="132" t="s">
        <v>130</v>
      </c>
      <c r="F7" s="132" t="s">
        <v>11</v>
      </c>
      <c r="G7" s="363" t="s">
        <v>356</v>
      </c>
      <c r="H7" s="383" t="s">
        <v>363</v>
      </c>
      <c r="I7" s="363" t="s">
        <v>128</v>
      </c>
      <c r="J7" s="363" t="s">
        <v>129</v>
      </c>
      <c r="K7" s="363" t="s">
        <v>130</v>
      </c>
      <c r="L7" s="363" t="s">
        <v>11</v>
      </c>
    </row>
    <row r="8" spans="1:12" s="127" customFormat="1" ht="12.75" x14ac:dyDescent="0.2">
      <c r="A8" s="286"/>
      <c r="B8" s="286"/>
      <c r="C8" s="395" t="s">
        <v>248</v>
      </c>
      <c r="D8" s="396"/>
      <c r="E8" s="396"/>
      <c r="F8" s="397"/>
      <c r="G8" s="363"/>
      <c r="H8" s="382"/>
      <c r="I8" s="395" t="s">
        <v>358</v>
      </c>
      <c r="J8" s="396"/>
      <c r="K8" s="396"/>
      <c r="L8" s="397"/>
    </row>
    <row r="9" spans="1:12" ht="22.5" x14ac:dyDescent="0.2">
      <c r="A9" s="133" t="s">
        <v>109</v>
      </c>
      <c r="B9" s="134" t="s">
        <v>117</v>
      </c>
      <c r="C9" s="278">
        <v>201007</v>
      </c>
      <c r="D9" s="135"/>
      <c r="E9" s="135">
        <v>22186</v>
      </c>
      <c r="F9" s="141">
        <f>SUM(C9:E9)</f>
        <v>223193</v>
      </c>
      <c r="G9" s="135">
        <v>33759</v>
      </c>
      <c r="H9" s="135">
        <v>1277</v>
      </c>
      <c r="I9" s="278">
        <v>236043</v>
      </c>
      <c r="J9" s="135"/>
      <c r="K9" s="135">
        <v>22186</v>
      </c>
      <c r="L9" s="141">
        <f>SUM(I9:K9)</f>
        <v>258229</v>
      </c>
    </row>
    <row r="10" spans="1:12" s="131" customFormat="1" ht="22.5" x14ac:dyDescent="0.2">
      <c r="A10" s="136"/>
      <c r="B10" s="137" t="s">
        <v>118</v>
      </c>
      <c r="C10" s="279">
        <v>141576</v>
      </c>
      <c r="D10" s="138"/>
      <c r="E10" s="138"/>
      <c r="F10" s="141">
        <f t="shared" ref="F10:F34" si="0">SUM(C10:E10)</f>
        <v>141576</v>
      </c>
      <c r="G10" s="136"/>
      <c r="H10" s="136"/>
      <c r="I10" s="279">
        <v>142870</v>
      </c>
      <c r="J10" s="138"/>
      <c r="K10" s="138"/>
      <c r="L10" s="141">
        <f t="shared" ref="L10:L34" si="1">SUM(I10:K10)</f>
        <v>142870</v>
      </c>
    </row>
    <row r="11" spans="1:12" ht="22.5" x14ac:dyDescent="0.2">
      <c r="A11" s="133" t="s">
        <v>110</v>
      </c>
      <c r="B11" s="134" t="s">
        <v>119</v>
      </c>
      <c r="C11" s="135"/>
      <c r="D11" s="135"/>
      <c r="E11" s="135"/>
      <c r="F11" s="141">
        <f t="shared" si="0"/>
        <v>0</v>
      </c>
      <c r="G11" s="133"/>
      <c r="H11" s="133"/>
      <c r="I11" s="135"/>
      <c r="J11" s="135"/>
      <c r="K11" s="135"/>
      <c r="L11" s="141">
        <f t="shared" si="1"/>
        <v>0</v>
      </c>
    </row>
    <row r="12" spans="1:12" s="131" customFormat="1" ht="22.5" x14ac:dyDescent="0.2">
      <c r="A12" s="136"/>
      <c r="B12" s="137" t="s">
        <v>120</v>
      </c>
      <c r="C12" s="138"/>
      <c r="D12" s="138"/>
      <c r="E12" s="138"/>
      <c r="F12" s="141">
        <f t="shared" si="0"/>
        <v>0</v>
      </c>
      <c r="G12" s="136"/>
      <c r="H12" s="136"/>
      <c r="I12" s="138"/>
      <c r="J12" s="138"/>
      <c r="K12" s="138"/>
      <c r="L12" s="141">
        <f t="shared" si="1"/>
        <v>0</v>
      </c>
    </row>
    <row r="13" spans="1:12" x14ac:dyDescent="0.2">
      <c r="A13" s="133" t="s">
        <v>111</v>
      </c>
      <c r="B13" s="134" t="s">
        <v>121</v>
      </c>
      <c r="C13" s="135">
        <v>66700</v>
      </c>
      <c r="D13" s="135"/>
      <c r="E13" s="135"/>
      <c r="F13" s="141">
        <f t="shared" si="0"/>
        <v>66700</v>
      </c>
      <c r="G13" s="133"/>
      <c r="H13" s="133">
        <v>397</v>
      </c>
      <c r="I13" s="135">
        <v>67097</v>
      </c>
      <c r="J13" s="135"/>
      <c r="K13" s="135"/>
      <c r="L13" s="141">
        <f t="shared" si="1"/>
        <v>67097</v>
      </c>
    </row>
    <row r="14" spans="1:12" s="131" customFormat="1" x14ac:dyDescent="0.2">
      <c r="A14" s="136"/>
      <c r="B14" s="137" t="s">
        <v>122</v>
      </c>
      <c r="C14" s="138"/>
      <c r="D14" s="138"/>
      <c r="E14" s="138"/>
      <c r="F14" s="141">
        <f t="shared" si="0"/>
        <v>0</v>
      </c>
      <c r="G14" s="136"/>
      <c r="H14" s="136"/>
      <c r="I14" s="138"/>
      <c r="J14" s="138"/>
      <c r="K14" s="138"/>
      <c r="L14" s="141">
        <f t="shared" si="1"/>
        <v>0</v>
      </c>
    </row>
    <row r="15" spans="1:12" x14ac:dyDescent="0.2">
      <c r="A15" s="133" t="s">
        <v>112</v>
      </c>
      <c r="B15" s="134" t="s">
        <v>13</v>
      </c>
      <c r="C15" s="135">
        <v>38965</v>
      </c>
      <c r="D15" s="135"/>
      <c r="E15" s="135"/>
      <c r="F15" s="141">
        <f t="shared" si="0"/>
        <v>38965</v>
      </c>
      <c r="G15" s="133">
        <v>1714</v>
      </c>
      <c r="H15" s="133">
        <v>-211</v>
      </c>
      <c r="I15" s="135">
        <v>40468</v>
      </c>
      <c r="J15" s="135"/>
      <c r="K15" s="135"/>
      <c r="L15" s="141">
        <f t="shared" si="1"/>
        <v>40468</v>
      </c>
    </row>
    <row r="16" spans="1:12" x14ac:dyDescent="0.2">
      <c r="A16" s="133" t="s">
        <v>113</v>
      </c>
      <c r="B16" s="134" t="s">
        <v>27</v>
      </c>
      <c r="C16" s="135"/>
      <c r="D16" s="135"/>
      <c r="E16" s="135"/>
      <c r="F16" s="141">
        <f t="shared" si="0"/>
        <v>0</v>
      </c>
      <c r="G16" s="133"/>
      <c r="H16" s="133"/>
      <c r="I16" s="135"/>
      <c r="J16" s="135"/>
      <c r="K16" s="135"/>
      <c r="L16" s="141">
        <f t="shared" si="1"/>
        <v>0</v>
      </c>
    </row>
    <row r="17" spans="1:12" x14ac:dyDescent="0.2">
      <c r="A17" s="133" t="s">
        <v>114</v>
      </c>
      <c r="B17" s="134" t="s">
        <v>123</v>
      </c>
      <c r="C17" s="135">
        <v>30</v>
      </c>
      <c r="D17" s="135"/>
      <c r="E17" s="135"/>
      <c r="F17" s="141">
        <f t="shared" si="0"/>
        <v>30</v>
      </c>
      <c r="G17" s="133"/>
      <c r="H17" s="133">
        <v>20</v>
      </c>
      <c r="I17" s="135">
        <v>50</v>
      </c>
      <c r="J17" s="135"/>
      <c r="K17" s="135"/>
      <c r="L17" s="141">
        <f t="shared" si="1"/>
        <v>50</v>
      </c>
    </row>
    <row r="18" spans="1:12" ht="22.5" x14ac:dyDescent="0.2">
      <c r="A18" s="133" t="s">
        <v>115</v>
      </c>
      <c r="B18" s="134" t="s">
        <v>124</v>
      </c>
      <c r="C18" s="135"/>
      <c r="D18" s="135"/>
      <c r="E18" s="135"/>
      <c r="F18" s="141">
        <f t="shared" si="0"/>
        <v>0</v>
      </c>
      <c r="G18" s="133">
        <v>40</v>
      </c>
      <c r="H18" s="133">
        <v>503</v>
      </c>
      <c r="I18" s="135">
        <v>543</v>
      </c>
      <c r="J18" s="135"/>
      <c r="K18" s="135"/>
      <c r="L18" s="141">
        <f t="shared" si="1"/>
        <v>543</v>
      </c>
    </row>
    <row r="19" spans="1:12" s="126" customFormat="1" ht="12.75" customHeight="1" x14ac:dyDescent="0.15">
      <c r="A19" s="139"/>
      <c r="B19" s="140" t="s">
        <v>26</v>
      </c>
      <c r="C19" s="141">
        <f>SUM(C9,C11,C13,C15:C18)</f>
        <v>306702</v>
      </c>
      <c r="D19" s="141">
        <f>SUM(D9,D11,D13,D15:D18)</f>
        <v>0</v>
      </c>
      <c r="E19" s="141">
        <f>SUM(E9,E11,E13,E15:E18)</f>
        <v>22186</v>
      </c>
      <c r="F19" s="141">
        <f t="shared" si="0"/>
        <v>328888</v>
      </c>
      <c r="G19" s="141">
        <f>SUM(G9,G11,G13,G15:G18)</f>
        <v>35513</v>
      </c>
      <c r="H19" s="141">
        <f>SUM(H9,H11,H13,H15:H18)</f>
        <v>1986</v>
      </c>
      <c r="I19" s="141">
        <f>SUM(I9,I11,I13,I15:I18)</f>
        <v>344201</v>
      </c>
      <c r="J19" s="141">
        <f>SUM(J9,J11,J13,J15:J18)</f>
        <v>0</v>
      </c>
      <c r="K19" s="141">
        <f>SUM(K9,K11,K13,K15:K18)</f>
        <v>22186</v>
      </c>
      <c r="L19" s="141">
        <f t="shared" si="1"/>
        <v>366387</v>
      </c>
    </row>
    <row r="20" spans="1:12" x14ac:dyDescent="0.2">
      <c r="A20" s="133" t="s">
        <v>116</v>
      </c>
      <c r="B20" s="134" t="s">
        <v>28</v>
      </c>
      <c r="C20" s="278">
        <v>19245</v>
      </c>
      <c r="D20" s="135">
        <v>18510</v>
      </c>
      <c r="E20" s="135"/>
      <c r="F20" s="141">
        <f t="shared" si="0"/>
        <v>37755</v>
      </c>
      <c r="G20" s="135">
        <v>109565</v>
      </c>
      <c r="H20" s="135"/>
      <c r="I20" s="278">
        <v>128810</v>
      </c>
      <c r="J20" s="135">
        <v>18510</v>
      </c>
      <c r="K20" s="135"/>
      <c r="L20" s="141">
        <f t="shared" si="1"/>
        <v>147320</v>
      </c>
    </row>
    <row r="21" spans="1:12" s="126" customFormat="1" ht="10.5" x14ac:dyDescent="0.15">
      <c r="A21" s="139"/>
      <c r="B21" s="140" t="s">
        <v>125</v>
      </c>
      <c r="C21" s="141">
        <f>SUM(C19:C20)</f>
        <v>325947</v>
      </c>
      <c r="D21" s="141">
        <f>SUM(D19:D20)</f>
        <v>18510</v>
      </c>
      <c r="E21" s="141">
        <f>SUM(E19:E20)</f>
        <v>22186</v>
      </c>
      <c r="F21" s="141">
        <f t="shared" si="0"/>
        <v>366643</v>
      </c>
      <c r="G21" s="141">
        <f>SUM(G19:G20)</f>
        <v>145078</v>
      </c>
      <c r="H21" s="141">
        <f>SUM(H19:H20)</f>
        <v>1986</v>
      </c>
      <c r="I21" s="141">
        <f>SUM(I19:I20)</f>
        <v>473011</v>
      </c>
      <c r="J21" s="141">
        <f>SUM(J19:J20)</f>
        <v>18510</v>
      </c>
      <c r="K21" s="141">
        <f>SUM(K19:K20)</f>
        <v>22186</v>
      </c>
      <c r="L21" s="141">
        <f t="shared" si="1"/>
        <v>513707</v>
      </c>
    </row>
    <row r="22" spans="1:12" x14ac:dyDescent="0.2">
      <c r="A22" s="133"/>
      <c r="B22" s="134"/>
      <c r="C22" s="135"/>
      <c r="D22" s="135"/>
      <c r="E22" s="135"/>
      <c r="F22" s="141">
        <f t="shared" si="0"/>
        <v>0</v>
      </c>
      <c r="G22" s="133"/>
      <c r="H22" s="133"/>
      <c r="I22" s="135"/>
      <c r="J22" s="135"/>
      <c r="K22" s="135"/>
      <c r="L22" s="141">
        <f t="shared" si="1"/>
        <v>0</v>
      </c>
    </row>
    <row r="23" spans="1:12" x14ac:dyDescent="0.2">
      <c r="A23" s="142" t="s">
        <v>92</v>
      </c>
      <c r="B23" s="134" t="s">
        <v>29</v>
      </c>
      <c r="C23" s="135">
        <v>100450</v>
      </c>
      <c r="D23" s="135"/>
      <c r="E23" s="135"/>
      <c r="F23" s="141">
        <f t="shared" si="0"/>
        <v>100450</v>
      </c>
      <c r="G23" s="133">
        <v>23848</v>
      </c>
      <c r="H23" s="133">
        <v>208</v>
      </c>
      <c r="I23" s="135">
        <v>124506</v>
      </c>
      <c r="J23" s="135"/>
      <c r="K23" s="135"/>
      <c r="L23" s="141">
        <f t="shared" si="1"/>
        <v>124506</v>
      </c>
    </row>
    <row r="24" spans="1:12" ht="22.5" x14ac:dyDescent="0.2">
      <c r="A24" s="142" t="s">
        <v>93</v>
      </c>
      <c r="B24" s="134" t="s">
        <v>94</v>
      </c>
      <c r="C24" s="135">
        <v>20119</v>
      </c>
      <c r="D24" s="135"/>
      <c r="E24" s="135"/>
      <c r="F24" s="141">
        <f t="shared" si="0"/>
        <v>20119</v>
      </c>
      <c r="G24" s="133">
        <v>3276</v>
      </c>
      <c r="H24" s="133">
        <v>370</v>
      </c>
      <c r="I24" s="135">
        <v>23765</v>
      </c>
      <c r="J24" s="135"/>
      <c r="K24" s="135"/>
      <c r="L24" s="141">
        <f t="shared" si="1"/>
        <v>23765</v>
      </c>
    </row>
    <row r="25" spans="1:12" x14ac:dyDescent="0.2">
      <c r="A25" s="142" t="s">
        <v>95</v>
      </c>
      <c r="B25" s="134" t="s">
        <v>47</v>
      </c>
      <c r="C25" s="135">
        <v>101119</v>
      </c>
      <c r="D25" s="278"/>
      <c r="E25" s="135"/>
      <c r="F25" s="141">
        <f t="shared" si="0"/>
        <v>101119</v>
      </c>
      <c r="G25" s="133">
        <v>13993</v>
      </c>
      <c r="H25" s="133">
        <v>-5207</v>
      </c>
      <c r="I25" s="135">
        <v>109905</v>
      </c>
      <c r="J25" s="278"/>
      <c r="K25" s="135"/>
      <c r="L25" s="141">
        <f t="shared" si="1"/>
        <v>109905</v>
      </c>
    </row>
    <row r="26" spans="1:12" x14ac:dyDescent="0.2">
      <c r="A26" s="142" t="s">
        <v>96</v>
      </c>
      <c r="B26" s="134" t="s">
        <v>97</v>
      </c>
      <c r="C26" s="135">
        <v>4816</v>
      </c>
      <c r="D26" s="135"/>
      <c r="E26" s="135"/>
      <c r="F26" s="141">
        <f t="shared" si="0"/>
        <v>4816</v>
      </c>
      <c r="G26" s="133"/>
      <c r="H26" s="133"/>
      <c r="I26" s="135">
        <v>4816</v>
      </c>
      <c r="J26" s="135"/>
      <c r="K26" s="135"/>
      <c r="L26" s="141">
        <f t="shared" si="1"/>
        <v>4816</v>
      </c>
    </row>
    <row r="27" spans="1:12" x14ac:dyDescent="0.2">
      <c r="A27" s="142" t="s">
        <v>98</v>
      </c>
      <c r="B27" s="134" t="s">
        <v>48</v>
      </c>
      <c r="C27" s="135"/>
      <c r="D27" s="135">
        <v>10960</v>
      </c>
      <c r="E27" s="135"/>
      <c r="F27" s="141">
        <f t="shared" si="0"/>
        <v>10960</v>
      </c>
      <c r="G27" s="133">
        <v>94565</v>
      </c>
      <c r="H27" s="133">
        <v>495</v>
      </c>
      <c r="I27" s="135">
        <v>95060</v>
      </c>
      <c r="J27" s="135">
        <v>10960</v>
      </c>
      <c r="K27" s="135"/>
      <c r="L27" s="141">
        <f t="shared" si="1"/>
        <v>106020</v>
      </c>
    </row>
    <row r="28" spans="1:12" s="131" customFormat="1" x14ac:dyDescent="0.2">
      <c r="A28" s="144"/>
      <c r="B28" s="137" t="s">
        <v>126</v>
      </c>
      <c r="C28" s="138"/>
      <c r="D28" s="138"/>
      <c r="E28" s="138"/>
      <c r="F28" s="141">
        <f t="shared" si="0"/>
        <v>0</v>
      </c>
      <c r="G28" s="136"/>
      <c r="H28" s="136"/>
      <c r="I28" s="138"/>
      <c r="J28" s="138"/>
      <c r="K28" s="138"/>
      <c r="L28" s="141">
        <f t="shared" si="1"/>
        <v>0</v>
      </c>
    </row>
    <row r="29" spans="1:12" s="131" customFormat="1" x14ac:dyDescent="0.2">
      <c r="A29" s="144"/>
      <c r="B29" s="137" t="s">
        <v>127</v>
      </c>
      <c r="C29" s="138"/>
      <c r="D29" s="138"/>
      <c r="E29" s="138"/>
      <c r="F29" s="141">
        <f t="shared" si="0"/>
        <v>0</v>
      </c>
      <c r="G29" s="136"/>
      <c r="H29" s="136"/>
      <c r="I29" s="138"/>
      <c r="J29" s="138"/>
      <c r="K29" s="138"/>
      <c r="L29" s="141">
        <f t="shared" si="1"/>
        <v>0</v>
      </c>
    </row>
    <row r="30" spans="1:12" x14ac:dyDescent="0.2">
      <c r="A30" s="142" t="s">
        <v>99</v>
      </c>
      <c r="B30" s="134" t="s">
        <v>100</v>
      </c>
      <c r="C30" s="135"/>
      <c r="D30" s="135">
        <v>7550</v>
      </c>
      <c r="E30" s="135">
        <v>22186</v>
      </c>
      <c r="F30" s="141">
        <f t="shared" si="0"/>
        <v>29736</v>
      </c>
      <c r="G30" s="133">
        <v>9000</v>
      </c>
      <c r="H30" s="133">
        <v>-671</v>
      </c>
      <c r="I30" s="135">
        <v>8329</v>
      </c>
      <c r="J30" s="135">
        <v>7550</v>
      </c>
      <c r="K30" s="135">
        <v>22186</v>
      </c>
      <c r="L30" s="141">
        <f t="shared" si="1"/>
        <v>38065</v>
      </c>
    </row>
    <row r="31" spans="1:12" x14ac:dyDescent="0.2">
      <c r="A31" s="142" t="s">
        <v>102</v>
      </c>
      <c r="B31" s="134" t="s">
        <v>101</v>
      </c>
      <c r="C31" s="135"/>
      <c r="D31" s="135"/>
      <c r="E31" s="135"/>
      <c r="F31" s="141">
        <f t="shared" si="0"/>
        <v>0</v>
      </c>
      <c r="G31" s="133"/>
      <c r="H31" s="133">
        <v>1627</v>
      </c>
      <c r="I31" s="135">
        <v>1627</v>
      </c>
      <c r="J31" s="135"/>
      <c r="K31" s="135"/>
      <c r="L31" s="141">
        <f t="shared" si="1"/>
        <v>1627</v>
      </c>
    </row>
    <row r="32" spans="1:12" x14ac:dyDescent="0.2">
      <c r="A32" s="142" t="s">
        <v>103</v>
      </c>
      <c r="B32" s="134" t="s">
        <v>104</v>
      </c>
      <c r="C32" s="135"/>
      <c r="D32" s="135"/>
      <c r="E32" s="135"/>
      <c r="F32" s="141">
        <f t="shared" si="0"/>
        <v>0</v>
      </c>
      <c r="G32" s="133"/>
      <c r="H32" s="133"/>
      <c r="I32" s="135"/>
      <c r="J32" s="135"/>
      <c r="K32" s="135"/>
      <c r="L32" s="141">
        <f t="shared" si="1"/>
        <v>0</v>
      </c>
    </row>
    <row r="33" spans="1:12" s="126" customFormat="1" ht="10.5" x14ac:dyDescent="0.15">
      <c r="A33" s="143"/>
      <c r="B33" s="140" t="s">
        <v>107</v>
      </c>
      <c r="C33" s="141">
        <f>SUM(C23:C27,C30:C32)</f>
        <v>226504</v>
      </c>
      <c r="D33" s="141">
        <f>SUM(D23:D27,D30:D32)</f>
        <v>18510</v>
      </c>
      <c r="E33" s="141">
        <f>SUM(E23:E27,E30:E32)</f>
        <v>22186</v>
      </c>
      <c r="F33" s="141">
        <f t="shared" si="0"/>
        <v>267200</v>
      </c>
      <c r="G33" s="141">
        <f>SUM(G23:G27,G30:G32)</f>
        <v>144682</v>
      </c>
      <c r="H33" s="141">
        <f>SUM(H23:H27,H30:H32)</f>
        <v>-3178</v>
      </c>
      <c r="I33" s="141">
        <f>SUM(I23:I27,I30:I32)</f>
        <v>368008</v>
      </c>
      <c r="J33" s="141">
        <f>SUM(J23:J27,J30:J32)</f>
        <v>18510</v>
      </c>
      <c r="K33" s="141">
        <f>SUM(K23:K27,K30:K32)</f>
        <v>22186</v>
      </c>
      <c r="L33" s="141">
        <f t="shared" si="1"/>
        <v>408704</v>
      </c>
    </row>
    <row r="34" spans="1:12" x14ac:dyDescent="0.2">
      <c r="A34" s="142" t="s">
        <v>105</v>
      </c>
      <c r="B34" s="134" t="s">
        <v>106</v>
      </c>
      <c r="C34" s="135">
        <v>99443</v>
      </c>
      <c r="D34" s="135"/>
      <c r="E34" s="135"/>
      <c r="F34" s="141">
        <f t="shared" si="0"/>
        <v>99443</v>
      </c>
      <c r="G34" s="133">
        <v>396</v>
      </c>
      <c r="H34" s="133">
        <v>5164</v>
      </c>
      <c r="I34" s="135">
        <v>105003</v>
      </c>
      <c r="J34" s="135"/>
      <c r="K34" s="135"/>
      <c r="L34" s="141">
        <f t="shared" si="1"/>
        <v>105003</v>
      </c>
    </row>
    <row r="35" spans="1:12" s="126" customFormat="1" ht="10.5" x14ac:dyDescent="0.15">
      <c r="A35" s="139"/>
      <c r="B35" s="140" t="s">
        <v>108</v>
      </c>
      <c r="C35" s="141">
        <f>SUM(C33:C34)</f>
        <v>325947</v>
      </c>
      <c r="D35" s="141">
        <f>SUM(D33:D34)</f>
        <v>18510</v>
      </c>
      <c r="E35" s="141">
        <f>SUM(E33:E34)</f>
        <v>22186</v>
      </c>
      <c r="F35" s="141">
        <f>SUM(C35:E35)</f>
        <v>366643</v>
      </c>
      <c r="G35" s="141">
        <f>SUM(G33:G34)</f>
        <v>145078</v>
      </c>
      <c r="H35" s="141">
        <f>SUM(H33:H34)</f>
        <v>1986</v>
      </c>
      <c r="I35" s="141">
        <f>SUM(I33:I34)</f>
        <v>473011</v>
      </c>
      <c r="J35" s="141">
        <f>SUM(J33:J34)</f>
        <v>18510</v>
      </c>
      <c r="K35" s="141">
        <f>SUM(K33:K34)</f>
        <v>22186</v>
      </c>
      <c r="L35" s="141">
        <f>SUM(I35:K35)</f>
        <v>513707</v>
      </c>
    </row>
    <row r="36" spans="1:12" s="129" customFormat="1" x14ac:dyDescent="0.2">
      <c r="A36" s="128"/>
      <c r="B36" s="127"/>
    </row>
    <row r="37" spans="1:12" x14ac:dyDescent="0.2">
      <c r="B37" s="124"/>
    </row>
    <row r="38" spans="1:12" x14ac:dyDescent="0.2">
      <c r="B38" s="124"/>
    </row>
    <row r="39" spans="1:12" x14ac:dyDescent="0.2">
      <c r="B39" s="124"/>
    </row>
    <row r="40" spans="1:12" x14ac:dyDescent="0.2">
      <c r="B40" s="124"/>
    </row>
    <row r="41" spans="1:12" x14ac:dyDescent="0.2">
      <c r="B41" s="124"/>
    </row>
  </sheetData>
  <mergeCells count="4">
    <mergeCell ref="A5:F5"/>
    <mergeCell ref="A7:B7"/>
    <mergeCell ref="C8:F8"/>
    <mergeCell ref="I8:L8"/>
  </mergeCells>
  <phoneticPr fontId="5" type="noConversion"/>
  <printOptions horizontalCentered="1"/>
  <pageMargins left="0" right="0" top="0.74803149606299213" bottom="0.74803149606299213" header="0.31496062992125984" footer="0.31496062992125984"/>
  <pageSetup paperSize="9" scale="95" orientation="landscape" r:id="rId1"/>
  <headerFooter>
    <oddFooter>&amp;L&amp;F&amp;R&amp;P/&amp;N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L42"/>
  <sheetViews>
    <sheetView workbookViewId="0"/>
  </sheetViews>
  <sheetFormatPr defaultColWidth="25.7109375" defaultRowHeight="11.25" x14ac:dyDescent="0.2"/>
  <cols>
    <col min="1" max="1" width="3.28515625" style="124" customWidth="1"/>
    <col min="2" max="2" width="25.7109375" style="125" customWidth="1"/>
    <col min="3" max="5" width="12" style="124" customWidth="1"/>
    <col min="6" max="6" width="10.85546875" style="124" customWidth="1"/>
    <col min="7" max="8" width="12.5703125" style="124" customWidth="1"/>
    <col min="9" max="9" width="13.28515625" style="124" customWidth="1"/>
    <col min="10" max="10" width="11.42578125" style="124" customWidth="1"/>
    <col min="11" max="12" width="14.28515625" style="124" customWidth="1"/>
    <col min="13" max="16384" width="25.7109375" style="124"/>
  </cols>
  <sheetData>
    <row r="1" spans="1:12" x14ac:dyDescent="0.2">
      <c r="A1" s="124" t="s">
        <v>383</v>
      </c>
      <c r="B1" s="376"/>
    </row>
    <row r="2" spans="1:12" x14ac:dyDescent="0.2">
      <c r="A2" s="124" t="s">
        <v>344</v>
      </c>
    </row>
    <row r="3" spans="1:12" x14ac:dyDescent="0.2">
      <c r="B3" s="124"/>
    </row>
    <row r="5" spans="1:12" s="126" customFormat="1" ht="10.5" x14ac:dyDescent="0.15">
      <c r="A5" s="393" t="s">
        <v>236</v>
      </c>
      <c r="B5" s="393"/>
      <c r="C5" s="393"/>
      <c r="D5" s="393"/>
      <c r="E5" s="393"/>
      <c r="F5" s="393"/>
    </row>
    <row r="7" spans="1:12" s="127" customFormat="1" ht="22.5" x14ac:dyDescent="0.2">
      <c r="A7" s="394" t="s">
        <v>131</v>
      </c>
      <c r="B7" s="394"/>
      <c r="C7" s="132" t="s">
        <v>128</v>
      </c>
      <c r="D7" s="132" t="s">
        <v>129</v>
      </c>
      <c r="E7" s="132" t="s">
        <v>130</v>
      </c>
      <c r="F7" s="132" t="s">
        <v>11</v>
      </c>
      <c r="G7" s="363" t="s">
        <v>357</v>
      </c>
      <c r="H7" s="380" t="s">
        <v>364</v>
      </c>
      <c r="I7" s="363" t="s">
        <v>128</v>
      </c>
      <c r="J7" s="363" t="s">
        <v>129</v>
      </c>
      <c r="K7" s="363" t="s">
        <v>130</v>
      </c>
      <c r="L7" s="363" t="s">
        <v>11</v>
      </c>
    </row>
    <row r="8" spans="1:12" s="127" customFormat="1" ht="12.75" x14ac:dyDescent="0.2">
      <c r="A8" s="286"/>
      <c r="B8" s="286"/>
      <c r="C8" s="395" t="s">
        <v>248</v>
      </c>
      <c r="D8" s="396"/>
      <c r="E8" s="396"/>
      <c r="F8" s="397"/>
      <c r="G8" s="363"/>
      <c r="H8" s="382"/>
      <c r="I8" s="395" t="s">
        <v>358</v>
      </c>
      <c r="J8" s="396"/>
      <c r="K8" s="396"/>
      <c r="L8" s="397"/>
    </row>
    <row r="9" spans="1:12" ht="22.5" customHeight="1" x14ac:dyDescent="0.2">
      <c r="A9" s="133" t="s">
        <v>109</v>
      </c>
      <c r="B9" s="134" t="s">
        <v>117</v>
      </c>
      <c r="C9" s="135"/>
      <c r="D9" s="135"/>
      <c r="E9" s="135"/>
      <c r="F9" s="141">
        <f>SUM(C9:E9)</f>
        <v>0</v>
      </c>
      <c r="G9" s="133"/>
      <c r="H9" s="133"/>
      <c r="I9" s="135"/>
      <c r="J9" s="135"/>
      <c r="K9" s="135"/>
      <c r="L9" s="141">
        <f>SUM(I9:K9)</f>
        <v>0</v>
      </c>
    </row>
    <row r="10" spans="1:12" s="131" customFormat="1" ht="22.5" x14ac:dyDescent="0.2">
      <c r="A10" s="136"/>
      <c r="B10" s="137" t="s">
        <v>118</v>
      </c>
      <c r="C10" s="138"/>
      <c r="D10" s="138"/>
      <c r="E10" s="138"/>
      <c r="F10" s="141">
        <f t="shared" ref="F10:F35" si="0">SUM(C10:E10)</f>
        <v>0</v>
      </c>
      <c r="G10" s="136"/>
      <c r="H10" s="136"/>
      <c r="I10" s="138"/>
      <c r="J10" s="138"/>
      <c r="K10" s="138"/>
      <c r="L10" s="141">
        <f t="shared" ref="L10:L35" si="1">SUM(I10:K10)</f>
        <v>0</v>
      </c>
    </row>
    <row r="11" spans="1:12" ht="22.5" x14ac:dyDescent="0.2">
      <c r="A11" s="133" t="s">
        <v>110</v>
      </c>
      <c r="B11" s="134" t="s">
        <v>119</v>
      </c>
      <c r="C11" s="135"/>
      <c r="D11" s="135"/>
      <c r="E11" s="135"/>
      <c r="F11" s="141">
        <f t="shared" si="0"/>
        <v>0</v>
      </c>
      <c r="G11" s="133"/>
      <c r="H11" s="133"/>
      <c r="I11" s="135"/>
      <c r="J11" s="135"/>
      <c r="K11" s="135"/>
      <c r="L11" s="141">
        <f t="shared" si="1"/>
        <v>0</v>
      </c>
    </row>
    <row r="12" spans="1:12" s="131" customFormat="1" ht="22.5" x14ac:dyDescent="0.2">
      <c r="A12" s="136"/>
      <c r="B12" s="137" t="s">
        <v>120</v>
      </c>
      <c r="C12" s="138"/>
      <c r="D12" s="138"/>
      <c r="E12" s="138"/>
      <c r="F12" s="141">
        <f t="shared" si="0"/>
        <v>0</v>
      </c>
      <c r="G12" s="136"/>
      <c r="H12" s="136"/>
      <c r="I12" s="138"/>
      <c r="J12" s="138"/>
      <c r="K12" s="138"/>
      <c r="L12" s="141">
        <f t="shared" si="1"/>
        <v>0</v>
      </c>
    </row>
    <row r="13" spans="1:12" x14ac:dyDescent="0.2">
      <c r="A13" s="133" t="s">
        <v>111</v>
      </c>
      <c r="B13" s="134" t="s">
        <v>121</v>
      </c>
      <c r="C13" s="135"/>
      <c r="D13" s="135"/>
      <c r="E13" s="135"/>
      <c r="F13" s="141">
        <f t="shared" si="0"/>
        <v>0</v>
      </c>
      <c r="G13" s="133"/>
      <c r="H13" s="133"/>
      <c r="I13" s="135"/>
      <c r="J13" s="135"/>
      <c r="K13" s="135"/>
      <c r="L13" s="141">
        <f t="shared" si="1"/>
        <v>0</v>
      </c>
    </row>
    <row r="14" spans="1:12" s="131" customFormat="1" x14ac:dyDescent="0.2">
      <c r="A14" s="136"/>
      <c r="B14" s="137" t="s">
        <v>122</v>
      </c>
      <c r="C14" s="138"/>
      <c r="D14" s="138"/>
      <c r="E14" s="138"/>
      <c r="F14" s="141">
        <f t="shared" si="0"/>
        <v>0</v>
      </c>
      <c r="G14" s="136"/>
      <c r="H14" s="136"/>
      <c r="I14" s="138"/>
      <c r="J14" s="138"/>
      <c r="K14" s="138"/>
      <c r="L14" s="141">
        <f t="shared" si="1"/>
        <v>0</v>
      </c>
    </row>
    <row r="15" spans="1:12" x14ac:dyDescent="0.2">
      <c r="A15" s="133" t="s">
        <v>112</v>
      </c>
      <c r="B15" s="134" t="s">
        <v>13</v>
      </c>
      <c r="C15" s="135"/>
      <c r="D15" s="135"/>
      <c r="E15" s="135"/>
      <c r="F15" s="141">
        <f t="shared" si="0"/>
        <v>0</v>
      </c>
      <c r="G15" s="133"/>
      <c r="H15" s="133">
        <v>1</v>
      </c>
      <c r="I15" s="135">
        <v>1</v>
      </c>
      <c r="J15" s="135"/>
      <c r="K15" s="135"/>
      <c r="L15" s="141">
        <f t="shared" si="1"/>
        <v>1</v>
      </c>
    </row>
    <row r="16" spans="1:12" x14ac:dyDescent="0.2">
      <c r="A16" s="133" t="s">
        <v>113</v>
      </c>
      <c r="B16" s="134" t="s">
        <v>27</v>
      </c>
      <c r="C16" s="135"/>
      <c r="D16" s="135"/>
      <c r="E16" s="135"/>
      <c r="F16" s="141">
        <f t="shared" si="0"/>
        <v>0</v>
      </c>
      <c r="G16" s="133"/>
      <c r="H16" s="133"/>
      <c r="I16" s="135"/>
      <c r="J16" s="135"/>
      <c r="K16" s="135"/>
      <c r="L16" s="141">
        <f t="shared" si="1"/>
        <v>0</v>
      </c>
    </row>
    <row r="17" spans="1:12" x14ac:dyDescent="0.2">
      <c r="A17" s="133" t="s">
        <v>114</v>
      </c>
      <c r="B17" s="134" t="s">
        <v>123</v>
      </c>
      <c r="C17" s="135"/>
      <c r="D17" s="135"/>
      <c r="E17" s="135"/>
      <c r="F17" s="141">
        <f t="shared" si="0"/>
        <v>0</v>
      </c>
      <c r="G17" s="133"/>
      <c r="H17" s="133"/>
      <c r="I17" s="135"/>
      <c r="J17" s="135"/>
      <c r="K17" s="135"/>
      <c r="L17" s="141">
        <f t="shared" si="1"/>
        <v>0</v>
      </c>
    </row>
    <row r="18" spans="1:12" ht="22.5" x14ac:dyDescent="0.2">
      <c r="A18" s="133" t="s">
        <v>115</v>
      </c>
      <c r="B18" s="134" t="s">
        <v>124</v>
      </c>
      <c r="C18" s="135"/>
      <c r="D18" s="135"/>
      <c r="E18" s="135"/>
      <c r="F18" s="141">
        <f t="shared" si="0"/>
        <v>0</v>
      </c>
      <c r="G18" s="133"/>
      <c r="H18" s="133"/>
      <c r="I18" s="135"/>
      <c r="J18" s="135"/>
      <c r="K18" s="135"/>
      <c r="L18" s="141">
        <f t="shared" si="1"/>
        <v>0</v>
      </c>
    </row>
    <row r="19" spans="1:12" s="126" customFormat="1" ht="12.75" customHeight="1" x14ac:dyDescent="0.15">
      <c r="A19" s="139"/>
      <c r="B19" s="140" t="s">
        <v>26</v>
      </c>
      <c r="C19" s="141">
        <f>SUM(C9,C11,C13,C15:C18)</f>
        <v>0</v>
      </c>
      <c r="D19" s="141">
        <f>SUM(D9,D11,D13,D15:D18)</f>
        <v>0</v>
      </c>
      <c r="E19" s="141">
        <f>SUM(E9,E11,E13,E15:E18)</f>
        <v>0</v>
      </c>
      <c r="F19" s="141">
        <f t="shared" si="0"/>
        <v>0</v>
      </c>
      <c r="G19" s="141">
        <f t="shared" ref="G19" si="2">SUM(D19:F19)</f>
        <v>0</v>
      </c>
      <c r="H19" s="141">
        <f>SUM(H9,H11,H13,H15,H16,H17,H18)</f>
        <v>1</v>
      </c>
      <c r="I19" s="141">
        <f>SUM(I9,I11,I13,I15:I18)</f>
        <v>1</v>
      </c>
      <c r="J19" s="141">
        <f>SUM(J9,J11,J13,J15:J18)</f>
        <v>0</v>
      </c>
      <c r="K19" s="141">
        <f>SUM(K9,K11,K13,K15:K18)</f>
        <v>0</v>
      </c>
      <c r="L19" s="141">
        <f t="shared" si="1"/>
        <v>1</v>
      </c>
    </row>
    <row r="20" spans="1:12" x14ac:dyDescent="0.2">
      <c r="A20" s="133" t="s">
        <v>116</v>
      </c>
      <c r="B20" s="134" t="s">
        <v>28</v>
      </c>
      <c r="C20" s="135">
        <v>35579</v>
      </c>
      <c r="D20" s="135">
        <v>3000</v>
      </c>
      <c r="E20" s="135">
        <v>7591</v>
      </c>
      <c r="F20" s="141">
        <f t="shared" si="0"/>
        <v>46170</v>
      </c>
      <c r="G20" s="133">
        <v>696</v>
      </c>
      <c r="H20" s="133">
        <v>37</v>
      </c>
      <c r="I20" s="135">
        <v>36312</v>
      </c>
      <c r="J20" s="135">
        <v>3000</v>
      </c>
      <c r="K20" s="135">
        <v>7591</v>
      </c>
      <c r="L20" s="141">
        <f t="shared" si="1"/>
        <v>46903</v>
      </c>
    </row>
    <row r="21" spans="1:12" s="126" customFormat="1" ht="10.5" x14ac:dyDescent="0.15">
      <c r="A21" s="139"/>
      <c r="B21" s="140" t="s">
        <v>125</v>
      </c>
      <c r="C21" s="141">
        <f>SUM(C19:C20)</f>
        <v>35579</v>
      </c>
      <c r="D21" s="141">
        <f>SUM(D19:D20)</f>
        <v>3000</v>
      </c>
      <c r="E21" s="141">
        <f>SUM(E19:E20)</f>
        <v>7591</v>
      </c>
      <c r="F21" s="141">
        <f t="shared" si="0"/>
        <v>46170</v>
      </c>
      <c r="G21" s="141">
        <f>SUM(G19:G20)</f>
        <v>696</v>
      </c>
      <c r="H21" s="141">
        <f>SUM(H19:H20)</f>
        <v>38</v>
      </c>
      <c r="I21" s="141">
        <f>SUM(I19:I20)</f>
        <v>36313</v>
      </c>
      <c r="J21" s="141">
        <f>SUM(J19:J20)</f>
        <v>3000</v>
      </c>
      <c r="K21" s="141">
        <f>SUM(K19:K20)</f>
        <v>7591</v>
      </c>
      <c r="L21" s="141">
        <f t="shared" si="1"/>
        <v>46904</v>
      </c>
    </row>
    <row r="22" spans="1:12" x14ac:dyDescent="0.2">
      <c r="A22" s="133"/>
      <c r="B22" s="134"/>
      <c r="C22" s="135"/>
      <c r="D22" s="135"/>
      <c r="E22" s="135"/>
      <c r="F22" s="141">
        <f t="shared" si="0"/>
        <v>0</v>
      </c>
      <c r="G22" s="133"/>
      <c r="H22" s="133"/>
      <c r="I22" s="135"/>
      <c r="J22" s="135"/>
      <c r="K22" s="135"/>
      <c r="L22" s="141">
        <f t="shared" si="1"/>
        <v>0</v>
      </c>
    </row>
    <row r="23" spans="1:12" x14ac:dyDescent="0.2">
      <c r="A23" s="142" t="s">
        <v>92</v>
      </c>
      <c r="B23" s="134" t="s">
        <v>29</v>
      </c>
      <c r="C23" s="135">
        <v>19388</v>
      </c>
      <c r="D23" s="135"/>
      <c r="E23" s="135">
        <v>5741</v>
      </c>
      <c r="F23" s="141">
        <f t="shared" si="0"/>
        <v>25129</v>
      </c>
      <c r="G23" s="133">
        <v>548</v>
      </c>
      <c r="H23" s="133">
        <v>29</v>
      </c>
      <c r="I23" s="135">
        <v>19965</v>
      </c>
      <c r="J23" s="135"/>
      <c r="K23" s="135">
        <v>5741</v>
      </c>
      <c r="L23" s="141">
        <f t="shared" si="1"/>
        <v>25706</v>
      </c>
    </row>
    <row r="24" spans="1:12" ht="22.5" x14ac:dyDescent="0.2">
      <c r="A24" s="142" t="s">
        <v>93</v>
      </c>
      <c r="B24" s="134" t="s">
        <v>94</v>
      </c>
      <c r="C24" s="135">
        <v>5384</v>
      </c>
      <c r="D24" s="135"/>
      <c r="E24" s="135">
        <v>1610</v>
      </c>
      <c r="F24" s="141">
        <f t="shared" si="0"/>
        <v>6994</v>
      </c>
      <c r="G24" s="133">
        <v>148</v>
      </c>
      <c r="H24" s="133">
        <v>8</v>
      </c>
      <c r="I24" s="135">
        <v>5540</v>
      </c>
      <c r="J24" s="135"/>
      <c r="K24" s="135">
        <v>1610</v>
      </c>
      <c r="L24" s="141">
        <f t="shared" si="1"/>
        <v>7150</v>
      </c>
    </row>
    <row r="25" spans="1:12" x14ac:dyDescent="0.2">
      <c r="A25" s="142" t="s">
        <v>95</v>
      </c>
      <c r="B25" s="134" t="s">
        <v>47</v>
      </c>
      <c r="C25" s="135">
        <v>10807</v>
      </c>
      <c r="D25" s="135"/>
      <c r="E25" s="135">
        <v>240</v>
      </c>
      <c r="F25" s="141">
        <f t="shared" si="0"/>
        <v>11047</v>
      </c>
      <c r="G25" s="133"/>
      <c r="H25" s="133">
        <v>1</v>
      </c>
      <c r="I25" s="135">
        <v>10808</v>
      </c>
      <c r="J25" s="135"/>
      <c r="K25" s="135">
        <v>240</v>
      </c>
      <c r="L25" s="141">
        <f t="shared" si="1"/>
        <v>11048</v>
      </c>
    </row>
    <row r="26" spans="1:12" x14ac:dyDescent="0.2">
      <c r="A26" s="142" t="s">
        <v>96</v>
      </c>
      <c r="B26" s="134" t="s">
        <v>97</v>
      </c>
      <c r="C26" s="135"/>
      <c r="D26" s="135"/>
      <c r="E26" s="135"/>
      <c r="F26" s="141">
        <f t="shared" si="0"/>
        <v>0</v>
      </c>
      <c r="G26" s="133"/>
      <c r="H26" s="133"/>
      <c r="I26" s="135"/>
      <c r="J26" s="135"/>
      <c r="K26" s="135"/>
      <c r="L26" s="141">
        <f t="shared" si="1"/>
        <v>0</v>
      </c>
    </row>
    <row r="27" spans="1:12" x14ac:dyDescent="0.2">
      <c r="A27" s="142" t="s">
        <v>98</v>
      </c>
      <c r="B27" s="134" t="s">
        <v>48</v>
      </c>
      <c r="C27" s="135"/>
      <c r="D27" s="135"/>
      <c r="E27" s="135"/>
      <c r="F27" s="141">
        <f t="shared" si="0"/>
        <v>0</v>
      </c>
      <c r="G27" s="133"/>
      <c r="H27" s="133"/>
      <c r="I27" s="135"/>
      <c r="J27" s="135"/>
      <c r="K27" s="135"/>
      <c r="L27" s="141">
        <f t="shared" si="1"/>
        <v>0</v>
      </c>
    </row>
    <row r="28" spans="1:12" s="131" customFormat="1" x14ac:dyDescent="0.2">
      <c r="A28" s="144"/>
      <c r="B28" s="137" t="s">
        <v>126</v>
      </c>
      <c r="C28" s="138"/>
      <c r="D28" s="138"/>
      <c r="E28" s="138"/>
      <c r="F28" s="141">
        <f t="shared" si="0"/>
        <v>0</v>
      </c>
      <c r="G28" s="136"/>
      <c r="H28" s="136"/>
      <c r="I28" s="138"/>
      <c r="J28" s="138"/>
      <c r="K28" s="138"/>
      <c r="L28" s="141">
        <f t="shared" si="1"/>
        <v>0</v>
      </c>
    </row>
    <row r="29" spans="1:12" s="131" customFormat="1" x14ac:dyDescent="0.2">
      <c r="A29" s="144"/>
      <c r="B29" s="137" t="s">
        <v>127</v>
      </c>
      <c r="C29" s="138"/>
      <c r="D29" s="138"/>
      <c r="E29" s="138"/>
      <c r="F29" s="141">
        <f t="shared" si="0"/>
        <v>0</v>
      </c>
      <c r="G29" s="136"/>
      <c r="H29" s="136"/>
      <c r="I29" s="138"/>
      <c r="J29" s="138"/>
      <c r="K29" s="138"/>
      <c r="L29" s="141">
        <f t="shared" si="1"/>
        <v>0</v>
      </c>
    </row>
    <row r="30" spans="1:12" x14ac:dyDescent="0.2">
      <c r="A30" s="142" t="s">
        <v>99</v>
      </c>
      <c r="B30" s="134" t="s">
        <v>100</v>
      </c>
      <c r="C30" s="135"/>
      <c r="D30" s="135">
        <v>3000</v>
      </c>
      <c r="E30" s="135"/>
      <c r="F30" s="141">
        <f t="shared" si="0"/>
        <v>3000</v>
      </c>
      <c r="G30" s="133"/>
      <c r="H30" s="133"/>
      <c r="I30" s="135"/>
      <c r="J30" s="135">
        <v>3000</v>
      </c>
      <c r="K30" s="135"/>
      <c r="L30" s="141">
        <f t="shared" si="1"/>
        <v>3000</v>
      </c>
    </row>
    <row r="31" spans="1:12" x14ac:dyDescent="0.2">
      <c r="A31" s="142" t="s">
        <v>102</v>
      </c>
      <c r="B31" s="134" t="s">
        <v>101</v>
      </c>
      <c r="C31" s="135"/>
      <c r="D31" s="135"/>
      <c r="E31" s="135"/>
      <c r="F31" s="141">
        <f t="shared" si="0"/>
        <v>0</v>
      </c>
      <c r="G31" s="133"/>
      <c r="H31" s="133"/>
      <c r="I31" s="135"/>
      <c r="J31" s="135"/>
      <c r="K31" s="135"/>
      <c r="L31" s="141">
        <f t="shared" si="1"/>
        <v>0</v>
      </c>
    </row>
    <row r="32" spans="1:12" x14ac:dyDescent="0.2">
      <c r="A32" s="142" t="s">
        <v>103</v>
      </c>
      <c r="B32" s="134" t="s">
        <v>104</v>
      </c>
      <c r="C32" s="135"/>
      <c r="D32" s="135"/>
      <c r="E32" s="135"/>
      <c r="F32" s="141">
        <f t="shared" si="0"/>
        <v>0</v>
      </c>
      <c r="G32" s="133"/>
      <c r="H32" s="133"/>
      <c r="I32" s="135"/>
      <c r="J32" s="135"/>
      <c r="K32" s="135"/>
      <c r="L32" s="141">
        <f t="shared" si="1"/>
        <v>0</v>
      </c>
    </row>
    <row r="33" spans="1:12" s="126" customFormat="1" ht="10.5" x14ac:dyDescent="0.15">
      <c r="A33" s="143"/>
      <c r="B33" s="140" t="s">
        <v>107</v>
      </c>
      <c r="C33" s="141">
        <f>SUM(C23:C27,C30:C32)</f>
        <v>35579</v>
      </c>
      <c r="D33" s="141">
        <f>SUM(D23:D27,D30:D32)</f>
        <v>3000</v>
      </c>
      <c r="E33" s="141">
        <f>SUM(E23:E27,E30:E32)</f>
        <v>7591</v>
      </c>
      <c r="F33" s="141">
        <f t="shared" si="0"/>
        <v>46170</v>
      </c>
      <c r="G33" s="141">
        <f>SUM(G23:G27,G30:G32)</f>
        <v>696</v>
      </c>
      <c r="H33" s="141">
        <f>SUM(H23:H27,H30:H32)</f>
        <v>38</v>
      </c>
      <c r="I33" s="141">
        <v>36313</v>
      </c>
      <c r="J33" s="141">
        <f>SUM(J23:J27,J30:J32)</f>
        <v>3000</v>
      </c>
      <c r="K33" s="141">
        <f>SUM(K23:K27,K30:K32)</f>
        <v>7591</v>
      </c>
      <c r="L33" s="141">
        <f t="shared" si="1"/>
        <v>46904</v>
      </c>
    </row>
    <row r="34" spans="1:12" x14ac:dyDescent="0.2">
      <c r="A34" s="142" t="s">
        <v>105</v>
      </c>
      <c r="B34" s="134" t="s">
        <v>106</v>
      </c>
      <c r="C34" s="135"/>
      <c r="D34" s="135"/>
      <c r="E34" s="135"/>
      <c r="F34" s="141">
        <f t="shared" si="0"/>
        <v>0</v>
      </c>
      <c r="G34" s="133"/>
      <c r="H34" s="133"/>
      <c r="I34" s="135"/>
      <c r="J34" s="135"/>
      <c r="K34" s="135"/>
      <c r="L34" s="141">
        <f t="shared" si="1"/>
        <v>0</v>
      </c>
    </row>
    <row r="35" spans="1:12" s="126" customFormat="1" ht="10.5" x14ac:dyDescent="0.15">
      <c r="A35" s="139"/>
      <c r="B35" s="140" t="s">
        <v>108</v>
      </c>
      <c r="C35" s="141">
        <f>SUM(C33:C34)</f>
        <v>35579</v>
      </c>
      <c r="D35" s="141">
        <f>SUM(D33:D34)</f>
        <v>3000</v>
      </c>
      <c r="E35" s="141">
        <f>SUM(E33:E34)</f>
        <v>7591</v>
      </c>
      <c r="F35" s="141">
        <f t="shared" si="0"/>
        <v>46170</v>
      </c>
      <c r="G35" s="141">
        <f>SUM(G33:G34)</f>
        <v>696</v>
      </c>
      <c r="H35" s="141">
        <f>SUM(H33:H34)</f>
        <v>38</v>
      </c>
      <c r="I35" s="141">
        <f>SUM(I33:I34)</f>
        <v>36313</v>
      </c>
      <c r="J35" s="141">
        <f>SUM(J33:J34)</f>
        <v>3000</v>
      </c>
      <c r="K35" s="141">
        <f>SUM(K33:K34)</f>
        <v>7591</v>
      </c>
      <c r="L35" s="141">
        <f t="shared" si="1"/>
        <v>46904</v>
      </c>
    </row>
    <row r="37" spans="1:12" s="129" customFormat="1" x14ac:dyDescent="0.2">
      <c r="A37" s="128"/>
      <c r="B37" s="127"/>
    </row>
    <row r="38" spans="1:12" x14ac:dyDescent="0.2">
      <c r="B38" s="124"/>
    </row>
    <row r="39" spans="1:12" x14ac:dyDescent="0.2">
      <c r="B39" s="124"/>
    </row>
    <row r="40" spans="1:12" x14ac:dyDescent="0.2">
      <c r="B40" s="124"/>
    </row>
    <row r="41" spans="1:12" x14ac:dyDescent="0.2">
      <c r="B41" s="124"/>
    </row>
    <row r="42" spans="1:12" x14ac:dyDescent="0.2">
      <c r="B42" s="124"/>
    </row>
  </sheetData>
  <mergeCells count="4">
    <mergeCell ref="A5:F5"/>
    <mergeCell ref="A7:B7"/>
    <mergeCell ref="C8:F8"/>
    <mergeCell ref="I8:L8"/>
  </mergeCells>
  <phoneticPr fontId="5" type="noConversion"/>
  <printOptions horizontalCentered="1"/>
  <pageMargins left="0" right="0" top="0.74803149606299213" bottom="0.74803149606299213" header="0.31496062992125984" footer="0.31496062992125984"/>
  <pageSetup paperSize="9" scale="95" orientation="landscape" r:id="rId1"/>
  <headerFooter>
    <oddFooter>&amp;L&amp;F&amp;R&amp;P/&amp;N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2"/>
  <sheetViews>
    <sheetView workbookViewId="0"/>
  </sheetViews>
  <sheetFormatPr defaultColWidth="25.7109375" defaultRowHeight="11.25" x14ac:dyDescent="0.2"/>
  <cols>
    <col min="1" max="1" width="3.28515625" style="124" customWidth="1"/>
    <col min="2" max="2" width="25.7109375" style="125" customWidth="1"/>
    <col min="3" max="5" width="12" style="124" customWidth="1"/>
    <col min="6" max="6" width="10.85546875" style="124" customWidth="1"/>
    <col min="7" max="8" width="10.28515625" style="124" customWidth="1"/>
    <col min="9" max="9" width="11.140625" style="124" customWidth="1"/>
    <col min="10" max="10" width="10.5703125" style="124" customWidth="1"/>
    <col min="11" max="11" width="10.28515625" style="124" customWidth="1"/>
    <col min="12" max="12" width="12.5703125" style="124" customWidth="1"/>
    <col min="13" max="16384" width="25.7109375" style="124"/>
  </cols>
  <sheetData>
    <row r="1" spans="1:12" x14ac:dyDescent="0.2">
      <c r="A1" s="124" t="s">
        <v>384</v>
      </c>
      <c r="B1" s="376"/>
    </row>
    <row r="2" spans="1:12" x14ac:dyDescent="0.2">
      <c r="A2" s="124" t="s">
        <v>343</v>
      </c>
    </row>
    <row r="3" spans="1:12" x14ac:dyDescent="0.2">
      <c r="B3" s="124"/>
    </row>
    <row r="5" spans="1:12" s="126" customFormat="1" ht="10.5" x14ac:dyDescent="0.15">
      <c r="A5" s="393" t="s">
        <v>237</v>
      </c>
      <c r="B5" s="393"/>
      <c r="C5" s="393"/>
      <c r="D5" s="393"/>
      <c r="E5" s="393"/>
      <c r="F5" s="393"/>
    </row>
    <row r="7" spans="1:12" s="127" customFormat="1" ht="22.5" x14ac:dyDescent="0.2">
      <c r="A7" s="394" t="s">
        <v>131</v>
      </c>
      <c r="B7" s="394"/>
      <c r="C7" s="132" t="s">
        <v>128</v>
      </c>
      <c r="D7" s="132" t="s">
        <v>129</v>
      </c>
      <c r="E7" s="132" t="s">
        <v>130</v>
      </c>
      <c r="F7" s="132" t="s">
        <v>11</v>
      </c>
      <c r="G7" s="363" t="s">
        <v>356</v>
      </c>
      <c r="H7" s="380" t="s">
        <v>363</v>
      </c>
      <c r="I7" s="363" t="s">
        <v>128</v>
      </c>
      <c r="J7" s="363" t="s">
        <v>129</v>
      </c>
      <c r="K7" s="363" t="s">
        <v>130</v>
      </c>
      <c r="L7" s="363" t="s">
        <v>11</v>
      </c>
    </row>
    <row r="8" spans="1:12" s="127" customFormat="1" ht="12.75" x14ac:dyDescent="0.2">
      <c r="A8" s="286"/>
      <c r="B8" s="286"/>
      <c r="C8" s="395" t="s">
        <v>248</v>
      </c>
      <c r="D8" s="396"/>
      <c r="E8" s="396"/>
      <c r="F8" s="397"/>
      <c r="G8" s="363"/>
      <c r="H8" s="382"/>
      <c r="I8" s="395" t="s">
        <v>358</v>
      </c>
      <c r="J8" s="396"/>
      <c r="K8" s="396"/>
      <c r="L8" s="397"/>
    </row>
    <row r="9" spans="1:12" ht="22.5" x14ac:dyDescent="0.2">
      <c r="A9" s="133" t="s">
        <v>109</v>
      </c>
      <c r="B9" s="134" t="s">
        <v>117</v>
      </c>
      <c r="C9" s="135"/>
      <c r="D9" s="135"/>
      <c r="E9" s="135"/>
      <c r="F9" s="141">
        <f>SUM(C9:E9)</f>
        <v>0</v>
      </c>
      <c r="G9" s="133"/>
      <c r="H9" s="133"/>
      <c r="I9" s="135"/>
      <c r="J9" s="135"/>
      <c r="K9" s="135"/>
      <c r="L9" s="141">
        <f>SUM(I9:K9)</f>
        <v>0</v>
      </c>
    </row>
    <row r="10" spans="1:12" s="131" customFormat="1" ht="22.5" x14ac:dyDescent="0.2">
      <c r="A10" s="136"/>
      <c r="B10" s="137" t="s">
        <v>118</v>
      </c>
      <c r="C10" s="138"/>
      <c r="D10" s="138"/>
      <c r="E10" s="138"/>
      <c r="F10" s="141">
        <f t="shared" ref="F10:F35" si="0">SUM(C10:E10)</f>
        <v>0</v>
      </c>
      <c r="G10" s="136"/>
      <c r="H10" s="136"/>
      <c r="I10" s="138"/>
      <c r="J10" s="138"/>
      <c r="K10" s="138"/>
      <c r="L10" s="141">
        <f t="shared" ref="L10:L35" si="1">SUM(I10:K10)</f>
        <v>0</v>
      </c>
    </row>
    <row r="11" spans="1:12" ht="22.5" x14ac:dyDescent="0.2">
      <c r="A11" s="133" t="s">
        <v>110</v>
      </c>
      <c r="B11" s="134" t="s">
        <v>119</v>
      </c>
      <c r="C11" s="135"/>
      <c r="D11" s="135"/>
      <c r="E11" s="135"/>
      <c r="F11" s="141">
        <f t="shared" si="0"/>
        <v>0</v>
      </c>
      <c r="G11" s="133"/>
      <c r="H11" s="133"/>
      <c r="I11" s="135"/>
      <c r="J11" s="135"/>
      <c r="K11" s="135"/>
      <c r="L11" s="141">
        <f t="shared" si="1"/>
        <v>0</v>
      </c>
    </row>
    <row r="12" spans="1:12" s="131" customFormat="1" ht="22.5" x14ac:dyDescent="0.2">
      <c r="A12" s="136"/>
      <c r="B12" s="137" t="s">
        <v>120</v>
      </c>
      <c r="C12" s="138"/>
      <c r="D12" s="138"/>
      <c r="E12" s="138"/>
      <c r="F12" s="141">
        <f t="shared" si="0"/>
        <v>0</v>
      </c>
      <c r="G12" s="136"/>
      <c r="H12" s="136"/>
      <c r="I12" s="138"/>
      <c r="J12" s="138"/>
      <c r="K12" s="138"/>
      <c r="L12" s="141">
        <f t="shared" si="1"/>
        <v>0</v>
      </c>
    </row>
    <row r="13" spans="1:12" x14ac:dyDescent="0.2">
      <c r="A13" s="133" t="s">
        <v>111</v>
      </c>
      <c r="B13" s="134" t="s">
        <v>121</v>
      </c>
      <c r="C13" s="135"/>
      <c r="D13" s="135"/>
      <c r="E13" s="135"/>
      <c r="F13" s="141">
        <f t="shared" si="0"/>
        <v>0</v>
      </c>
      <c r="G13" s="133"/>
      <c r="H13" s="133"/>
      <c r="I13" s="135"/>
      <c r="J13" s="135"/>
      <c r="K13" s="135"/>
      <c r="L13" s="141">
        <f t="shared" si="1"/>
        <v>0</v>
      </c>
    </row>
    <row r="14" spans="1:12" s="131" customFormat="1" x14ac:dyDescent="0.2">
      <c r="A14" s="136"/>
      <c r="B14" s="137" t="s">
        <v>122</v>
      </c>
      <c r="C14" s="138"/>
      <c r="D14" s="138"/>
      <c r="E14" s="138"/>
      <c r="F14" s="141">
        <f t="shared" si="0"/>
        <v>0</v>
      </c>
      <c r="G14" s="136"/>
      <c r="H14" s="136"/>
      <c r="I14" s="138"/>
      <c r="J14" s="138"/>
      <c r="K14" s="138"/>
      <c r="L14" s="141">
        <f t="shared" si="1"/>
        <v>0</v>
      </c>
    </row>
    <row r="15" spans="1:12" x14ac:dyDescent="0.2">
      <c r="A15" s="133" t="s">
        <v>112</v>
      </c>
      <c r="B15" s="134" t="s">
        <v>13</v>
      </c>
      <c r="C15" s="135">
        <v>3859</v>
      </c>
      <c r="D15" s="135"/>
      <c r="E15" s="135"/>
      <c r="F15" s="141">
        <f t="shared" si="0"/>
        <v>3859</v>
      </c>
      <c r="G15" s="133">
        <v>2</v>
      </c>
      <c r="H15" s="133"/>
      <c r="I15" s="135">
        <v>3861</v>
      </c>
      <c r="J15" s="135"/>
      <c r="K15" s="135"/>
      <c r="L15" s="141">
        <f t="shared" si="1"/>
        <v>3861</v>
      </c>
    </row>
    <row r="16" spans="1:12" x14ac:dyDescent="0.2">
      <c r="A16" s="133" t="s">
        <v>113</v>
      </c>
      <c r="B16" s="134" t="s">
        <v>27</v>
      </c>
      <c r="C16" s="135"/>
      <c r="D16" s="135"/>
      <c r="E16" s="135"/>
      <c r="F16" s="141">
        <f t="shared" si="0"/>
        <v>0</v>
      </c>
      <c r="G16" s="133"/>
      <c r="H16" s="133"/>
      <c r="I16" s="135"/>
      <c r="J16" s="135"/>
      <c r="K16" s="135"/>
      <c r="L16" s="141">
        <f t="shared" si="1"/>
        <v>0</v>
      </c>
    </row>
    <row r="17" spans="1:12" x14ac:dyDescent="0.2">
      <c r="A17" s="133" t="s">
        <v>114</v>
      </c>
      <c r="B17" s="134" t="s">
        <v>123</v>
      </c>
      <c r="C17" s="135"/>
      <c r="D17" s="135"/>
      <c r="E17" s="135"/>
      <c r="F17" s="141">
        <f t="shared" si="0"/>
        <v>0</v>
      </c>
      <c r="G17" s="133"/>
      <c r="H17" s="133"/>
      <c r="I17" s="135"/>
      <c r="J17" s="135"/>
      <c r="K17" s="135"/>
      <c r="L17" s="141">
        <f t="shared" si="1"/>
        <v>0</v>
      </c>
    </row>
    <row r="18" spans="1:12" ht="22.5" x14ac:dyDescent="0.2">
      <c r="A18" s="133" t="s">
        <v>115</v>
      </c>
      <c r="B18" s="134" t="s">
        <v>124</v>
      </c>
      <c r="C18" s="135"/>
      <c r="D18" s="135"/>
      <c r="E18" s="135"/>
      <c r="F18" s="141">
        <f t="shared" si="0"/>
        <v>0</v>
      </c>
      <c r="G18" s="133"/>
      <c r="H18" s="133"/>
      <c r="I18" s="135"/>
      <c r="J18" s="135"/>
      <c r="K18" s="135"/>
      <c r="L18" s="141">
        <f t="shared" si="1"/>
        <v>0</v>
      </c>
    </row>
    <row r="19" spans="1:12" s="126" customFormat="1" ht="12.75" customHeight="1" x14ac:dyDescent="0.15">
      <c r="A19" s="139"/>
      <c r="B19" s="140" t="s">
        <v>26</v>
      </c>
      <c r="C19" s="141">
        <f>SUM(C9,C11,C13,C15:C18)</f>
        <v>3859</v>
      </c>
      <c r="D19" s="141">
        <f>SUM(D9,D11,D13,D15:D18)</f>
        <v>0</v>
      </c>
      <c r="E19" s="141">
        <f>SUM(E9,E11,E13,E15:E18)</f>
        <v>0</v>
      </c>
      <c r="F19" s="141">
        <f t="shared" si="0"/>
        <v>3859</v>
      </c>
      <c r="G19" s="141">
        <f>SUM(G9,G11,G13,G15:G18)</f>
        <v>2</v>
      </c>
      <c r="H19" s="141"/>
      <c r="I19" s="141">
        <f>SUM(I9,I11,I13,I15:I18)</f>
        <v>3861</v>
      </c>
      <c r="J19" s="141">
        <f>SUM(J9,J11,J13,J15:J18)</f>
        <v>0</v>
      </c>
      <c r="K19" s="141">
        <f>SUM(K9,K11,K13,K15:K18)</f>
        <v>0</v>
      </c>
      <c r="L19" s="141">
        <f t="shared" si="1"/>
        <v>3861</v>
      </c>
    </row>
    <row r="20" spans="1:12" x14ac:dyDescent="0.2">
      <c r="A20" s="133" t="s">
        <v>116</v>
      </c>
      <c r="B20" s="134" t="s">
        <v>28</v>
      </c>
      <c r="C20" s="135">
        <v>61365</v>
      </c>
      <c r="D20" s="135"/>
      <c r="E20" s="135"/>
      <c r="F20" s="141">
        <f t="shared" si="0"/>
        <v>61365</v>
      </c>
      <c r="G20" s="133">
        <v>93</v>
      </c>
      <c r="H20" s="133">
        <v>31</v>
      </c>
      <c r="I20" s="135">
        <v>61489</v>
      </c>
      <c r="J20" s="135"/>
      <c r="K20" s="135"/>
      <c r="L20" s="141">
        <f t="shared" si="1"/>
        <v>61489</v>
      </c>
    </row>
    <row r="21" spans="1:12" s="126" customFormat="1" ht="10.5" x14ac:dyDescent="0.15">
      <c r="A21" s="139"/>
      <c r="B21" s="140" t="s">
        <v>125</v>
      </c>
      <c r="C21" s="141">
        <f>SUM(C19:C20)</f>
        <v>65224</v>
      </c>
      <c r="D21" s="141">
        <f>SUM(D19:D20)</f>
        <v>0</v>
      </c>
      <c r="E21" s="141">
        <f>SUM(E19:E20)</f>
        <v>0</v>
      </c>
      <c r="F21" s="141">
        <f t="shared" si="0"/>
        <v>65224</v>
      </c>
      <c r="G21" s="141">
        <f>SUM(G19:G20)</f>
        <v>95</v>
      </c>
      <c r="H21" s="141">
        <f>SUM(H19:H20)</f>
        <v>31</v>
      </c>
      <c r="I21" s="141">
        <f>SUM(I19:I20)</f>
        <v>65350</v>
      </c>
      <c r="J21" s="141"/>
      <c r="K21" s="141">
        <f>SUM(K19:K20)</f>
        <v>0</v>
      </c>
      <c r="L21" s="141">
        <f t="shared" si="1"/>
        <v>65350</v>
      </c>
    </row>
    <row r="22" spans="1:12" x14ac:dyDescent="0.2">
      <c r="A22" s="133"/>
      <c r="B22" s="134"/>
      <c r="C22" s="135"/>
      <c r="D22" s="135"/>
      <c r="E22" s="135"/>
      <c r="F22" s="141">
        <f t="shared" si="0"/>
        <v>0</v>
      </c>
      <c r="G22" s="133"/>
      <c r="H22" s="133"/>
      <c r="I22" s="135"/>
      <c r="J22" s="135"/>
      <c r="K22" s="135"/>
      <c r="L22" s="141">
        <f t="shared" si="1"/>
        <v>0</v>
      </c>
    </row>
    <row r="23" spans="1:12" x14ac:dyDescent="0.2">
      <c r="A23" s="142" t="s">
        <v>92</v>
      </c>
      <c r="B23" s="134" t="s">
        <v>29</v>
      </c>
      <c r="C23" s="135">
        <v>32802</v>
      </c>
      <c r="D23" s="135"/>
      <c r="E23" s="135"/>
      <c r="F23" s="141">
        <f t="shared" si="0"/>
        <v>32802</v>
      </c>
      <c r="G23" s="133">
        <v>73</v>
      </c>
      <c r="H23" s="133">
        <v>25</v>
      </c>
      <c r="I23" s="135">
        <v>32900</v>
      </c>
      <c r="J23" s="135"/>
      <c r="K23" s="135"/>
      <c r="L23" s="141">
        <f t="shared" si="1"/>
        <v>32900</v>
      </c>
    </row>
    <row r="24" spans="1:12" ht="22.5" x14ac:dyDescent="0.2">
      <c r="A24" s="142" t="s">
        <v>93</v>
      </c>
      <c r="B24" s="134" t="s">
        <v>94</v>
      </c>
      <c r="C24" s="135">
        <v>9188</v>
      </c>
      <c r="D24" s="135"/>
      <c r="E24" s="135"/>
      <c r="F24" s="141">
        <f t="shared" si="0"/>
        <v>9188</v>
      </c>
      <c r="G24" s="133">
        <v>20</v>
      </c>
      <c r="H24" s="133">
        <v>6</v>
      </c>
      <c r="I24" s="135">
        <v>9214</v>
      </c>
      <c r="J24" s="135"/>
      <c r="K24" s="135"/>
      <c r="L24" s="141">
        <f t="shared" si="1"/>
        <v>9214</v>
      </c>
    </row>
    <row r="25" spans="1:12" x14ac:dyDescent="0.2">
      <c r="A25" s="142" t="s">
        <v>95</v>
      </c>
      <c r="B25" s="134" t="s">
        <v>47</v>
      </c>
      <c r="C25" s="135">
        <v>22973</v>
      </c>
      <c r="D25" s="135"/>
      <c r="E25" s="135"/>
      <c r="F25" s="141">
        <f t="shared" si="0"/>
        <v>22973</v>
      </c>
      <c r="G25" s="133">
        <v>2</v>
      </c>
      <c r="H25" s="133"/>
      <c r="I25" s="135">
        <v>22975</v>
      </c>
      <c r="J25" s="135"/>
      <c r="K25" s="135"/>
      <c r="L25" s="141">
        <f t="shared" si="1"/>
        <v>22975</v>
      </c>
    </row>
    <row r="26" spans="1:12" x14ac:dyDescent="0.2">
      <c r="A26" s="142" t="s">
        <v>96</v>
      </c>
      <c r="B26" s="134" t="s">
        <v>97</v>
      </c>
      <c r="C26" s="135"/>
      <c r="D26" s="135"/>
      <c r="E26" s="135"/>
      <c r="F26" s="141">
        <f t="shared" si="0"/>
        <v>0</v>
      </c>
      <c r="G26" s="133"/>
      <c r="H26" s="133"/>
      <c r="I26" s="135"/>
      <c r="J26" s="135"/>
      <c r="K26" s="135"/>
      <c r="L26" s="141">
        <f t="shared" si="1"/>
        <v>0</v>
      </c>
    </row>
    <row r="27" spans="1:12" x14ac:dyDescent="0.2">
      <c r="A27" s="142" t="s">
        <v>98</v>
      </c>
      <c r="B27" s="134" t="s">
        <v>48</v>
      </c>
      <c r="C27" s="135"/>
      <c r="D27" s="135"/>
      <c r="E27" s="135"/>
      <c r="F27" s="141">
        <f t="shared" si="0"/>
        <v>0</v>
      </c>
      <c r="G27" s="133"/>
      <c r="H27" s="133"/>
      <c r="I27" s="135"/>
      <c r="J27" s="135"/>
      <c r="K27" s="135"/>
      <c r="L27" s="141">
        <f t="shared" si="1"/>
        <v>0</v>
      </c>
    </row>
    <row r="28" spans="1:12" s="131" customFormat="1" x14ac:dyDescent="0.2">
      <c r="A28" s="144"/>
      <c r="B28" s="137" t="s">
        <v>126</v>
      </c>
      <c r="C28" s="138"/>
      <c r="D28" s="138"/>
      <c r="E28" s="138"/>
      <c r="F28" s="141">
        <f t="shared" si="0"/>
        <v>0</v>
      </c>
      <c r="G28" s="136"/>
      <c r="H28" s="136"/>
      <c r="I28" s="138"/>
      <c r="J28" s="138"/>
      <c r="K28" s="138"/>
      <c r="L28" s="141">
        <f t="shared" si="1"/>
        <v>0</v>
      </c>
    </row>
    <row r="29" spans="1:12" s="131" customFormat="1" x14ac:dyDescent="0.2">
      <c r="A29" s="144"/>
      <c r="B29" s="137" t="s">
        <v>127</v>
      </c>
      <c r="C29" s="138"/>
      <c r="D29" s="138"/>
      <c r="E29" s="138"/>
      <c r="F29" s="141">
        <f t="shared" si="0"/>
        <v>0</v>
      </c>
      <c r="G29" s="136"/>
      <c r="H29" s="136"/>
      <c r="I29" s="138"/>
      <c r="J29" s="138"/>
      <c r="K29" s="138"/>
      <c r="L29" s="141">
        <f t="shared" si="1"/>
        <v>0</v>
      </c>
    </row>
    <row r="30" spans="1:12" x14ac:dyDescent="0.2">
      <c r="A30" s="142" t="s">
        <v>99</v>
      </c>
      <c r="B30" s="134" t="s">
        <v>100</v>
      </c>
      <c r="C30" s="135">
        <v>261</v>
      </c>
      <c r="D30" s="135"/>
      <c r="E30" s="135"/>
      <c r="F30" s="141">
        <f t="shared" si="0"/>
        <v>261</v>
      </c>
      <c r="G30" s="133"/>
      <c r="H30" s="133"/>
      <c r="I30" s="135">
        <v>261</v>
      </c>
      <c r="J30" s="135"/>
      <c r="K30" s="135"/>
      <c r="L30" s="141">
        <f t="shared" si="1"/>
        <v>261</v>
      </c>
    </row>
    <row r="31" spans="1:12" x14ac:dyDescent="0.2">
      <c r="A31" s="142" t="s">
        <v>102</v>
      </c>
      <c r="B31" s="134" t="s">
        <v>101</v>
      </c>
      <c r="C31" s="135"/>
      <c r="D31" s="135"/>
      <c r="E31" s="135"/>
      <c r="F31" s="141">
        <f t="shared" si="0"/>
        <v>0</v>
      </c>
      <c r="G31" s="133"/>
      <c r="H31" s="133"/>
      <c r="I31" s="135"/>
      <c r="J31" s="135"/>
      <c r="K31" s="135"/>
      <c r="L31" s="141">
        <f t="shared" si="1"/>
        <v>0</v>
      </c>
    </row>
    <row r="32" spans="1:12" x14ac:dyDescent="0.2">
      <c r="A32" s="142" t="s">
        <v>103</v>
      </c>
      <c r="B32" s="134" t="s">
        <v>104</v>
      </c>
      <c r="C32" s="135"/>
      <c r="D32" s="135"/>
      <c r="E32" s="135"/>
      <c r="F32" s="141">
        <f t="shared" si="0"/>
        <v>0</v>
      </c>
      <c r="G32" s="133"/>
      <c r="H32" s="133"/>
      <c r="I32" s="135"/>
      <c r="J32" s="135"/>
      <c r="K32" s="135"/>
      <c r="L32" s="141">
        <f t="shared" si="1"/>
        <v>0</v>
      </c>
    </row>
    <row r="33" spans="1:12" s="126" customFormat="1" ht="10.5" x14ac:dyDescent="0.15">
      <c r="A33" s="143"/>
      <c r="B33" s="140" t="s">
        <v>107</v>
      </c>
      <c r="C33" s="141">
        <f>SUM(C23:C27,C30:C32)</f>
        <v>65224</v>
      </c>
      <c r="D33" s="141">
        <f>SUM(D23:D27,D30:D32)</f>
        <v>0</v>
      </c>
      <c r="E33" s="141">
        <f>SUM(E23:E27,E30:E32)</f>
        <v>0</v>
      </c>
      <c r="F33" s="141">
        <f t="shared" si="0"/>
        <v>65224</v>
      </c>
      <c r="G33" s="141">
        <f>SUM(G23:G27,G30:G32)</f>
        <v>95</v>
      </c>
      <c r="H33" s="141">
        <f>SUM(H23:H27,H30:H32)</f>
        <v>31</v>
      </c>
      <c r="I33" s="141">
        <f>SUM(I23:I27,I30:I32)</f>
        <v>65350</v>
      </c>
      <c r="J33" s="141">
        <f>SUM(J23:J27,J30:J32)</f>
        <v>0</v>
      </c>
      <c r="K33" s="141">
        <f>SUM(K23:K27,K30:K32)</f>
        <v>0</v>
      </c>
      <c r="L33" s="141">
        <f t="shared" si="1"/>
        <v>65350</v>
      </c>
    </row>
    <row r="34" spans="1:12" x14ac:dyDescent="0.2">
      <c r="A34" s="142" t="s">
        <v>105</v>
      </c>
      <c r="B34" s="134" t="s">
        <v>106</v>
      </c>
      <c r="C34" s="135"/>
      <c r="D34" s="135"/>
      <c r="E34" s="135"/>
      <c r="F34" s="141">
        <f t="shared" si="0"/>
        <v>0</v>
      </c>
      <c r="G34" s="133"/>
      <c r="H34" s="133"/>
      <c r="I34" s="135"/>
      <c r="J34" s="135"/>
      <c r="K34" s="135"/>
      <c r="L34" s="141">
        <f t="shared" si="1"/>
        <v>0</v>
      </c>
    </row>
    <row r="35" spans="1:12" s="126" customFormat="1" ht="10.5" x14ac:dyDescent="0.15">
      <c r="A35" s="139"/>
      <c r="B35" s="140" t="s">
        <v>108</v>
      </c>
      <c r="C35" s="141">
        <f>SUM(C33:C34)</f>
        <v>65224</v>
      </c>
      <c r="D35" s="141">
        <f>SUM(D33:D34)</f>
        <v>0</v>
      </c>
      <c r="E35" s="141">
        <f>SUM(E33:E34)</f>
        <v>0</v>
      </c>
      <c r="F35" s="141">
        <f t="shared" si="0"/>
        <v>65224</v>
      </c>
      <c r="G35" s="141">
        <f>SUM(G33:G34)</f>
        <v>95</v>
      </c>
      <c r="H35" s="141">
        <f>SUM(H33:H34)</f>
        <v>31</v>
      </c>
      <c r="I35" s="141">
        <f>SUM(I33:I34)</f>
        <v>65350</v>
      </c>
      <c r="J35" s="141">
        <f>SUM(J33:J34)</f>
        <v>0</v>
      </c>
      <c r="K35" s="141">
        <f>SUM(K33:K34)</f>
        <v>0</v>
      </c>
      <c r="L35" s="141">
        <f t="shared" si="1"/>
        <v>65350</v>
      </c>
    </row>
    <row r="37" spans="1:12" s="129" customFormat="1" x14ac:dyDescent="0.2">
      <c r="A37" s="128"/>
      <c r="B37" s="127"/>
    </row>
    <row r="38" spans="1:12" x14ac:dyDescent="0.2">
      <c r="B38" s="124"/>
    </row>
    <row r="39" spans="1:12" x14ac:dyDescent="0.2">
      <c r="B39" s="124"/>
    </row>
    <row r="40" spans="1:12" x14ac:dyDescent="0.2">
      <c r="B40" s="124"/>
    </row>
    <row r="41" spans="1:12" x14ac:dyDescent="0.2">
      <c r="B41" s="124"/>
    </row>
    <row r="42" spans="1:12" x14ac:dyDescent="0.2">
      <c r="B42" s="124"/>
    </row>
  </sheetData>
  <mergeCells count="4">
    <mergeCell ref="A5:F5"/>
    <mergeCell ref="A7:B7"/>
    <mergeCell ref="C8:F8"/>
    <mergeCell ref="I8:L8"/>
  </mergeCells>
  <phoneticPr fontId="5" type="noConversion"/>
  <printOptions horizontalCentered="1"/>
  <pageMargins left="0" right="0" top="0.74803149606299213" bottom="0.74803149606299213" header="0.31496062992125984" footer="0.31496062992125984"/>
  <pageSetup paperSize="9" scale="95" orientation="landscape" r:id="rId1"/>
  <headerFooter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6"/>
  <sheetViews>
    <sheetView workbookViewId="0"/>
  </sheetViews>
  <sheetFormatPr defaultRowHeight="12.75" x14ac:dyDescent="0.2"/>
  <cols>
    <col min="2" max="2" width="24.5703125" customWidth="1"/>
    <col min="3" max="6" width="12" customWidth="1"/>
  </cols>
  <sheetData>
    <row r="1" spans="1:12" x14ac:dyDescent="0.2">
      <c r="A1" s="124" t="s">
        <v>385</v>
      </c>
      <c r="B1" s="376"/>
      <c r="C1" s="124"/>
    </row>
    <row r="2" spans="1:12" x14ac:dyDescent="0.2">
      <c r="A2" s="124" t="s">
        <v>342</v>
      </c>
    </row>
    <row r="3" spans="1:12" x14ac:dyDescent="0.2">
      <c r="B3" s="124"/>
      <c r="C3" s="124"/>
      <c r="D3" s="124"/>
      <c r="E3" s="124"/>
      <c r="F3" s="124"/>
    </row>
    <row r="4" spans="1:12" x14ac:dyDescent="0.2">
      <c r="A4" s="124"/>
      <c r="B4" s="125"/>
      <c r="C4" s="124"/>
      <c r="D4" s="124"/>
      <c r="E4" s="124"/>
      <c r="F4" s="124"/>
    </row>
    <row r="5" spans="1:12" x14ac:dyDescent="0.2">
      <c r="A5" s="393" t="s">
        <v>238</v>
      </c>
      <c r="B5" s="393"/>
      <c r="C5" s="393"/>
      <c r="D5" s="393"/>
      <c r="E5" s="393"/>
      <c r="F5" s="393"/>
    </row>
    <row r="6" spans="1:12" x14ac:dyDescent="0.2">
      <c r="A6" s="124"/>
      <c r="B6" s="125"/>
      <c r="C6" s="124"/>
      <c r="D6" s="124"/>
      <c r="E6" s="124"/>
      <c r="F6" s="124"/>
    </row>
    <row r="7" spans="1:12" ht="33.75" x14ac:dyDescent="0.2">
      <c r="A7" s="394" t="s">
        <v>131</v>
      </c>
      <c r="B7" s="394"/>
      <c r="C7" s="211" t="s">
        <v>128</v>
      </c>
      <c r="D7" s="211" t="s">
        <v>129</v>
      </c>
      <c r="E7" s="211" t="s">
        <v>130</v>
      </c>
      <c r="F7" s="211" t="s">
        <v>11</v>
      </c>
      <c r="G7" s="363" t="s">
        <v>356</v>
      </c>
      <c r="H7" s="380" t="s">
        <v>363</v>
      </c>
      <c r="I7" s="363" t="s">
        <v>128</v>
      </c>
      <c r="J7" s="363" t="s">
        <v>129</v>
      </c>
      <c r="K7" s="363" t="s">
        <v>130</v>
      </c>
      <c r="L7" s="363" t="s">
        <v>11</v>
      </c>
    </row>
    <row r="8" spans="1:12" x14ac:dyDescent="0.2">
      <c r="A8" s="286"/>
      <c r="B8" s="286"/>
      <c r="C8" s="395" t="s">
        <v>249</v>
      </c>
      <c r="D8" s="396"/>
      <c r="E8" s="396"/>
      <c r="F8" s="397"/>
      <c r="G8" s="145"/>
      <c r="H8" s="381"/>
      <c r="I8" s="395" t="s">
        <v>359</v>
      </c>
      <c r="J8" s="396"/>
      <c r="K8" s="396"/>
      <c r="L8" s="397"/>
    </row>
    <row r="9" spans="1:12" ht="22.5" customHeight="1" x14ac:dyDescent="0.2">
      <c r="A9" s="133" t="s">
        <v>109</v>
      </c>
      <c r="B9" s="134" t="s">
        <v>117</v>
      </c>
      <c r="C9" s="280">
        <v>0</v>
      </c>
      <c r="D9" s="280"/>
      <c r="E9" s="280"/>
      <c r="F9" s="281">
        <f>SUM(C9:E9)</f>
        <v>0</v>
      </c>
      <c r="G9" s="145"/>
      <c r="H9" s="145"/>
      <c r="I9" s="280">
        <v>0</v>
      </c>
      <c r="J9" s="280"/>
      <c r="K9" s="280"/>
      <c r="L9" s="281">
        <f>SUM(I9:K9)</f>
        <v>0</v>
      </c>
    </row>
    <row r="10" spans="1:12" ht="22.5" customHeight="1" x14ac:dyDescent="0.2">
      <c r="A10" s="136"/>
      <c r="B10" s="137" t="s">
        <v>118</v>
      </c>
      <c r="C10" s="282"/>
      <c r="D10" s="282"/>
      <c r="E10" s="282"/>
      <c r="F10" s="281">
        <f t="shared" ref="F10:F35" si="0">SUM(C10:E10)</f>
        <v>0</v>
      </c>
      <c r="G10" s="145"/>
      <c r="H10" s="145"/>
      <c r="I10" s="282"/>
      <c r="J10" s="282"/>
      <c r="K10" s="282"/>
      <c r="L10" s="281">
        <f t="shared" ref="L10:L35" si="1">SUM(I10:K10)</f>
        <v>0</v>
      </c>
    </row>
    <row r="11" spans="1:12" ht="22.5" customHeight="1" x14ac:dyDescent="0.2">
      <c r="A11" s="133" t="s">
        <v>110</v>
      </c>
      <c r="B11" s="134" t="s">
        <v>119</v>
      </c>
      <c r="C11" s="280"/>
      <c r="D11" s="280"/>
      <c r="E11" s="280"/>
      <c r="F11" s="281">
        <f t="shared" si="0"/>
        <v>0</v>
      </c>
      <c r="G11" s="145"/>
      <c r="H11" s="145"/>
      <c r="I11" s="280"/>
      <c r="J11" s="280"/>
      <c r="K11" s="280"/>
      <c r="L11" s="281">
        <f t="shared" si="1"/>
        <v>0</v>
      </c>
    </row>
    <row r="12" spans="1:12" ht="22.5" customHeight="1" x14ac:dyDescent="0.2">
      <c r="A12" s="136"/>
      <c r="B12" s="137" t="s">
        <v>120</v>
      </c>
      <c r="C12" s="282"/>
      <c r="D12" s="282"/>
      <c r="E12" s="282"/>
      <c r="F12" s="281">
        <f t="shared" si="0"/>
        <v>0</v>
      </c>
      <c r="G12" s="145"/>
      <c r="H12" s="145"/>
      <c r="I12" s="282"/>
      <c r="J12" s="282"/>
      <c r="K12" s="282"/>
      <c r="L12" s="281">
        <f t="shared" si="1"/>
        <v>0</v>
      </c>
    </row>
    <row r="13" spans="1:12" x14ac:dyDescent="0.2">
      <c r="A13" s="133" t="s">
        <v>111</v>
      </c>
      <c r="B13" s="134" t="s">
        <v>121</v>
      </c>
      <c r="C13" s="280"/>
      <c r="D13" s="280"/>
      <c r="E13" s="280"/>
      <c r="F13" s="281">
        <f t="shared" si="0"/>
        <v>0</v>
      </c>
      <c r="G13" s="145"/>
      <c r="H13" s="145"/>
      <c r="I13" s="280"/>
      <c r="J13" s="280"/>
      <c r="K13" s="280"/>
      <c r="L13" s="281">
        <f t="shared" si="1"/>
        <v>0</v>
      </c>
    </row>
    <row r="14" spans="1:12" x14ac:dyDescent="0.2">
      <c r="A14" s="136"/>
      <c r="B14" s="137" t="s">
        <v>122</v>
      </c>
      <c r="C14" s="282"/>
      <c r="D14" s="282"/>
      <c r="E14" s="282"/>
      <c r="F14" s="281">
        <f t="shared" si="0"/>
        <v>0</v>
      </c>
      <c r="G14" s="145"/>
      <c r="H14" s="145"/>
      <c r="I14" s="282"/>
      <c r="J14" s="282"/>
      <c r="K14" s="282"/>
      <c r="L14" s="281">
        <f t="shared" si="1"/>
        <v>0</v>
      </c>
    </row>
    <row r="15" spans="1:12" x14ac:dyDescent="0.2">
      <c r="A15" s="134" t="s">
        <v>112</v>
      </c>
      <c r="B15" s="135" t="s">
        <v>13</v>
      </c>
      <c r="C15" s="280"/>
      <c r="D15" s="280"/>
      <c r="E15" s="281"/>
      <c r="F15" s="283">
        <f t="shared" si="0"/>
        <v>0</v>
      </c>
      <c r="G15" s="145"/>
      <c r="H15" s="145"/>
      <c r="I15" s="280"/>
      <c r="J15" s="280"/>
      <c r="K15" s="281"/>
      <c r="L15" s="283">
        <f t="shared" si="1"/>
        <v>0</v>
      </c>
    </row>
    <row r="16" spans="1:12" x14ac:dyDescent="0.2">
      <c r="A16" s="137" t="s">
        <v>113</v>
      </c>
      <c r="B16" s="138" t="s">
        <v>27</v>
      </c>
      <c r="C16" s="282"/>
      <c r="D16" s="282"/>
      <c r="E16" s="281"/>
      <c r="F16" s="284">
        <f t="shared" si="0"/>
        <v>0</v>
      </c>
      <c r="G16" s="145"/>
      <c r="H16" s="145"/>
      <c r="I16" s="282"/>
      <c r="J16" s="282"/>
      <c r="K16" s="281"/>
      <c r="L16" s="284">
        <f t="shared" si="1"/>
        <v>0</v>
      </c>
    </row>
    <row r="17" spans="1:12" x14ac:dyDescent="0.2">
      <c r="A17" s="134" t="s">
        <v>114</v>
      </c>
      <c r="B17" s="135" t="s">
        <v>123</v>
      </c>
      <c r="C17" s="280"/>
      <c r="D17" s="280"/>
      <c r="E17" s="281"/>
      <c r="F17" s="283">
        <f t="shared" si="0"/>
        <v>0</v>
      </c>
      <c r="G17" s="145"/>
      <c r="H17" s="145"/>
      <c r="I17" s="280"/>
      <c r="J17" s="280"/>
      <c r="K17" s="281"/>
      <c r="L17" s="283">
        <f t="shared" si="1"/>
        <v>0</v>
      </c>
    </row>
    <row r="18" spans="1:12" x14ac:dyDescent="0.2">
      <c r="A18" s="134" t="s">
        <v>115</v>
      </c>
      <c r="B18" s="135" t="s">
        <v>124</v>
      </c>
      <c r="C18" s="280"/>
      <c r="D18" s="280"/>
      <c r="E18" s="281"/>
      <c r="F18" s="283">
        <f t="shared" si="0"/>
        <v>0</v>
      </c>
      <c r="G18" s="145"/>
      <c r="H18" s="145"/>
      <c r="I18" s="280"/>
      <c r="J18" s="280"/>
      <c r="K18" s="281"/>
      <c r="L18" s="283">
        <f t="shared" si="1"/>
        <v>0</v>
      </c>
    </row>
    <row r="19" spans="1:12" x14ac:dyDescent="0.2">
      <c r="A19" s="134"/>
      <c r="B19" s="135" t="s">
        <v>26</v>
      </c>
      <c r="C19" s="280">
        <f>SUM(C9,C11,C13,C15:C18)</f>
        <v>0</v>
      </c>
      <c r="D19" s="280">
        <f>SUM(D9,D11,D13,D15:D18)</f>
        <v>0</v>
      </c>
      <c r="E19" s="281">
        <f>SUM(E9,E11,E13,E15:E18)</f>
        <v>0</v>
      </c>
      <c r="F19" s="283">
        <f t="shared" si="0"/>
        <v>0</v>
      </c>
      <c r="G19" s="145">
        <v>0</v>
      </c>
      <c r="H19" s="145">
        <v>0</v>
      </c>
      <c r="I19" s="280">
        <f>SUM(I9,I11,I13,I15:I18)</f>
        <v>0</v>
      </c>
      <c r="J19" s="280">
        <f>SUM(J9,J11,J13,J15:J18)</f>
        <v>0</v>
      </c>
      <c r="K19" s="281">
        <f>SUM(K9,K11,K13,K15:K18)</f>
        <v>0</v>
      </c>
      <c r="L19" s="283">
        <f t="shared" si="1"/>
        <v>0</v>
      </c>
    </row>
    <row r="20" spans="1:12" x14ac:dyDescent="0.2">
      <c r="A20" s="134" t="s">
        <v>116</v>
      </c>
      <c r="B20" s="135" t="s">
        <v>28</v>
      </c>
      <c r="C20" s="280">
        <v>8738</v>
      </c>
      <c r="D20" s="280"/>
      <c r="E20" s="281"/>
      <c r="F20" s="283">
        <f t="shared" si="0"/>
        <v>8738</v>
      </c>
      <c r="G20" s="280">
        <v>347</v>
      </c>
      <c r="H20" s="280">
        <v>25</v>
      </c>
      <c r="I20" s="280">
        <v>9110</v>
      </c>
      <c r="J20" s="280"/>
      <c r="K20" s="281"/>
      <c r="L20" s="283">
        <f t="shared" si="1"/>
        <v>9110</v>
      </c>
    </row>
    <row r="21" spans="1:12" x14ac:dyDescent="0.2">
      <c r="A21" s="140"/>
      <c r="B21" s="141" t="s">
        <v>125</v>
      </c>
      <c r="C21" s="281">
        <f>SUM(C19:C20)</f>
        <v>8738</v>
      </c>
      <c r="D21" s="281">
        <f>SUM(D19:D20)</f>
        <v>0</v>
      </c>
      <c r="E21" s="281">
        <f>SUM(E19:E20)</f>
        <v>0</v>
      </c>
      <c r="F21" s="285">
        <f t="shared" si="0"/>
        <v>8738</v>
      </c>
      <c r="G21" s="364">
        <f>SUM(G20)</f>
        <v>347</v>
      </c>
      <c r="H21" s="364">
        <f>SUM(H20)</f>
        <v>25</v>
      </c>
      <c r="I21" s="281">
        <f>SUM(I19:I20)</f>
        <v>9110</v>
      </c>
      <c r="J21" s="281">
        <f>SUM(J19:J20)</f>
        <v>0</v>
      </c>
      <c r="K21" s="281">
        <f>SUM(K19:K20)</f>
        <v>0</v>
      </c>
      <c r="L21" s="285">
        <f t="shared" si="1"/>
        <v>9110</v>
      </c>
    </row>
    <row r="22" spans="1:12" x14ac:dyDescent="0.2">
      <c r="A22" s="134"/>
      <c r="B22" s="135"/>
      <c r="C22" s="280"/>
      <c r="D22" s="280"/>
      <c r="E22" s="281"/>
      <c r="F22" s="283">
        <f t="shared" si="0"/>
        <v>0</v>
      </c>
      <c r="G22" s="145"/>
      <c r="H22" s="145"/>
      <c r="I22" s="280"/>
      <c r="J22" s="280"/>
      <c r="K22" s="281"/>
      <c r="L22" s="283">
        <f t="shared" si="1"/>
        <v>0</v>
      </c>
    </row>
    <row r="23" spans="1:12" x14ac:dyDescent="0.2">
      <c r="A23" s="134" t="s">
        <v>92</v>
      </c>
      <c r="B23" s="135" t="s">
        <v>29</v>
      </c>
      <c r="C23" s="280">
        <v>5381</v>
      </c>
      <c r="D23" s="280"/>
      <c r="E23" s="280"/>
      <c r="F23" s="283">
        <f t="shared" si="0"/>
        <v>5381</v>
      </c>
      <c r="G23" s="283">
        <v>231</v>
      </c>
      <c r="H23" s="283">
        <v>20</v>
      </c>
      <c r="I23" s="280">
        <v>5632</v>
      </c>
      <c r="J23" s="280"/>
      <c r="K23" s="280"/>
      <c r="L23" s="283">
        <f t="shared" si="1"/>
        <v>5632</v>
      </c>
    </row>
    <row r="24" spans="1:12" x14ac:dyDescent="0.2">
      <c r="A24" s="134" t="s">
        <v>93</v>
      </c>
      <c r="B24" s="135" t="s">
        <v>296</v>
      </c>
      <c r="C24" s="280">
        <v>1514</v>
      </c>
      <c r="D24" s="280"/>
      <c r="E24" s="281"/>
      <c r="F24" s="283">
        <f t="shared" si="0"/>
        <v>1514</v>
      </c>
      <c r="G24" s="283">
        <v>116</v>
      </c>
      <c r="H24" s="283">
        <v>5</v>
      </c>
      <c r="I24" s="280">
        <v>1635</v>
      </c>
      <c r="J24" s="280"/>
      <c r="K24" s="281"/>
      <c r="L24" s="283">
        <f t="shared" si="1"/>
        <v>1635</v>
      </c>
    </row>
    <row r="25" spans="1:12" x14ac:dyDescent="0.2">
      <c r="A25" s="134" t="s">
        <v>95</v>
      </c>
      <c r="B25" s="135" t="s">
        <v>47</v>
      </c>
      <c r="C25" s="280">
        <v>1813</v>
      </c>
      <c r="D25" s="280"/>
      <c r="E25" s="281"/>
      <c r="F25" s="283">
        <f t="shared" si="0"/>
        <v>1813</v>
      </c>
      <c r="G25" s="283"/>
      <c r="H25" s="283"/>
      <c r="I25" s="280">
        <v>1813</v>
      </c>
      <c r="J25" s="280"/>
      <c r="K25" s="281"/>
      <c r="L25" s="283">
        <f t="shared" si="1"/>
        <v>1813</v>
      </c>
    </row>
    <row r="26" spans="1:12" x14ac:dyDescent="0.2">
      <c r="A26" s="134" t="s">
        <v>96</v>
      </c>
      <c r="B26" s="135" t="s">
        <v>97</v>
      </c>
      <c r="C26" s="280"/>
      <c r="D26" s="280"/>
      <c r="E26" s="281"/>
      <c r="F26" s="283">
        <f t="shared" si="0"/>
        <v>0</v>
      </c>
      <c r="G26" s="283"/>
      <c r="H26" s="283"/>
      <c r="I26" s="280"/>
      <c r="J26" s="280"/>
      <c r="K26" s="281"/>
      <c r="L26" s="283">
        <f t="shared" si="1"/>
        <v>0</v>
      </c>
    </row>
    <row r="27" spans="1:12" x14ac:dyDescent="0.2">
      <c r="A27" s="134" t="s">
        <v>98</v>
      </c>
      <c r="B27" s="135" t="s">
        <v>48</v>
      </c>
      <c r="C27" s="280"/>
      <c r="D27" s="280"/>
      <c r="E27" s="281"/>
      <c r="F27" s="283">
        <f t="shared" si="0"/>
        <v>0</v>
      </c>
      <c r="G27" s="283"/>
      <c r="H27" s="283"/>
      <c r="I27" s="280"/>
      <c r="J27" s="280"/>
      <c r="K27" s="281"/>
      <c r="L27" s="283">
        <f t="shared" si="1"/>
        <v>0</v>
      </c>
    </row>
    <row r="28" spans="1:12" x14ac:dyDescent="0.2">
      <c r="A28" s="134"/>
      <c r="B28" s="135" t="s">
        <v>126</v>
      </c>
      <c r="C28" s="280"/>
      <c r="D28" s="280"/>
      <c r="E28" s="281"/>
      <c r="F28" s="283">
        <f t="shared" si="0"/>
        <v>0</v>
      </c>
      <c r="G28" s="283"/>
      <c r="H28" s="283"/>
      <c r="I28" s="280"/>
      <c r="J28" s="280"/>
      <c r="K28" s="281"/>
      <c r="L28" s="283">
        <f t="shared" si="1"/>
        <v>0</v>
      </c>
    </row>
    <row r="29" spans="1:12" x14ac:dyDescent="0.2">
      <c r="A29" s="134"/>
      <c r="B29" s="135" t="s">
        <v>127</v>
      </c>
      <c r="C29" s="280"/>
      <c r="D29" s="280"/>
      <c r="E29" s="281"/>
      <c r="F29" s="283">
        <f t="shared" si="0"/>
        <v>0</v>
      </c>
      <c r="G29" s="283"/>
      <c r="H29" s="283"/>
      <c r="I29" s="280"/>
      <c r="J29" s="280"/>
      <c r="K29" s="281"/>
      <c r="L29" s="283">
        <f t="shared" si="1"/>
        <v>0</v>
      </c>
    </row>
    <row r="30" spans="1:12" x14ac:dyDescent="0.2">
      <c r="A30" s="137" t="s">
        <v>99</v>
      </c>
      <c r="B30" s="138" t="s">
        <v>100</v>
      </c>
      <c r="C30" s="282">
        <v>30</v>
      </c>
      <c r="D30" s="282"/>
      <c r="E30" s="281"/>
      <c r="F30" s="284">
        <f t="shared" si="0"/>
        <v>30</v>
      </c>
      <c r="G30" s="283"/>
      <c r="H30" s="283"/>
      <c r="I30" s="282">
        <v>30</v>
      </c>
      <c r="J30" s="282"/>
      <c r="K30" s="281"/>
      <c r="L30" s="284">
        <f t="shared" si="1"/>
        <v>30</v>
      </c>
    </row>
    <row r="31" spans="1:12" x14ac:dyDescent="0.2">
      <c r="A31" s="137" t="s">
        <v>102</v>
      </c>
      <c r="B31" s="138" t="s">
        <v>101</v>
      </c>
      <c r="C31" s="282"/>
      <c r="D31" s="282"/>
      <c r="E31" s="281"/>
      <c r="F31" s="284">
        <f t="shared" si="0"/>
        <v>0</v>
      </c>
      <c r="G31" s="283"/>
      <c r="H31" s="283"/>
      <c r="I31" s="282"/>
      <c r="J31" s="282"/>
      <c r="K31" s="281"/>
      <c r="L31" s="284">
        <f t="shared" si="1"/>
        <v>0</v>
      </c>
    </row>
    <row r="32" spans="1:12" x14ac:dyDescent="0.2">
      <c r="A32" s="134" t="s">
        <v>103</v>
      </c>
      <c r="B32" s="135" t="s">
        <v>104</v>
      </c>
      <c r="C32" s="280"/>
      <c r="D32" s="280"/>
      <c r="E32" s="281"/>
      <c r="F32" s="283">
        <f t="shared" si="0"/>
        <v>0</v>
      </c>
      <c r="G32" s="283"/>
      <c r="H32" s="283"/>
      <c r="I32" s="280"/>
      <c r="J32" s="280"/>
      <c r="K32" s="281"/>
      <c r="L32" s="283">
        <f t="shared" si="1"/>
        <v>0</v>
      </c>
    </row>
    <row r="33" spans="1:12" x14ac:dyDescent="0.2">
      <c r="A33" s="134"/>
      <c r="B33" s="135" t="s">
        <v>107</v>
      </c>
      <c r="C33" s="280">
        <f>SUM(C23:C27,C30:C32)</f>
        <v>8738</v>
      </c>
      <c r="D33" s="280">
        <f>SUM(D23:D27,D30:D32)</f>
        <v>0</v>
      </c>
      <c r="E33" s="281">
        <f>SUM(E23:E27,E30:E32)</f>
        <v>0</v>
      </c>
      <c r="F33" s="283">
        <f t="shared" si="0"/>
        <v>8738</v>
      </c>
      <c r="G33" s="283">
        <f>SUM(G23:G27,G30:G32)</f>
        <v>347</v>
      </c>
      <c r="H33" s="283">
        <f>SUM(H23:H27,H30:H32)</f>
        <v>25</v>
      </c>
      <c r="I33" s="280">
        <f>SUM(I23:I25,I26,I26,I27,I27,I30,I31,I32)</f>
        <v>9110</v>
      </c>
      <c r="J33" s="280">
        <f>SUM(J23:J27,J30:J32)</f>
        <v>0</v>
      </c>
      <c r="K33" s="281">
        <f>SUM(K23:K27,K30:K32)</f>
        <v>0</v>
      </c>
      <c r="L33" s="283">
        <f t="shared" si="1"/>
        <v>9110</v>
      </c>
    </row>
    <row r="34" spans="1:12" x14ac:dyDescent="0.2">
      <c r="A34" s="134" t="s">
        <v>105</v>
      </c>
      <c r="B34" s="135" t="s">
        <v>106</v>
      </c>
      <c r="C34" s="280"/>
      <c r="D34" s="280"/>
      <c r="E34" s="281"/>
      <c r="F34" s="283">
        <f t="shared" si="0"/>
        <v>0</v>
      </c>
      <c r="G34" s="145"/>
      <c r="H34" s="145"/>
      <c r="I34" s="280"/>
      <c r="J34" s="280"/>
      <c r="K34" s="281"/>
      <c r="L34" s="283">
        <f t="shared" si="1"/>
        <v>0</v>
      </c>
    </row>
    <row r="35" spans="1:12" x14ac:dyDescent="0.2">
      <c r="A35" s="140"/>
      <c r="B35" s="141" t="s">
        <v>108</v>
      </c>
      <c r="C35" s="281">
        <f>SUM(C33:C34)</f>
        <v>8738</v>
      </c>
      <c r="D35" s="281">
        <f>SUM(D33:D34)</f>
        <v>0</v>
      </c>
      <c r="E35" s="281">
        <f>SUM(E33:E34)</f>
        <v>0</v>
      </c>
      <c r="F35" s="285">
        <f t="shared" si="0"/>
        <v>8738</v>
      </c>
      <c r="G35" s="281">
        <f>SUM(G33:G34)</f>
        <v>347</v>
      </c>
      <c r="H35" s="281">
        <f>SUM(H33:H34)</f>
        <v>25</v>
      </c>
      <c r="I35" s="281">
        <f>SUM(I33:I34)</f>
        <v>9110</v>
      </c>
      <c r="J35" s="281">
        <f>SUM(J33:J34)</f>
        <v>0</v>
      </c>
      <c r="K35" s="281">
        <f>SUM(K33:K34)</f>
        <v>0</v>
      </c>
      <c r="L35" s="285">
        <f t="shared" si="1"/>
        <v>9110</v>
      </c>
    </row>
    <row r="36" spans="1:12" x14ac:dyDescent="0.2">
      <c r="C36" s="174"/>
      <c r="D36" s="174"/>
      <c r="E36" s="174"/>
      <c r="F36" s="174"/>
    </row>
  </sheetData>
  <mergeCells count="4">
    <mergeCell ref="A5:F5"/>
    <mergeCell ref="A7:B7"/>
    <mergeCell ref="C8:F8"/>
    <mergeCell ref="I8:L8"/>
  </mergeCells>
  <pageMargins left="0" right="0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F29" sqref="F29"/>
    </sheetView>
  </sheetViews>
  <sheetFormatPr defaultColWidth="8" defaultRowHeight="12.75" x14ac:dyDescent="0.2"/>
  <cols>
    <col min="1" max="1" width="82.5703125" style="149" customWidth="1"/>
    <col min="2" max="2" width="9.42578125" style="149" customWidth="1"/>
    <col min="3" max="3" width="4.7109375" style="149" customWidth="1"/>
    <col min="4" max="4" width="12.85546875" style="149" customWidth="1"/>
    <col min="5" max="5" width="14.5703125" style="149" customWidth="1"/>
    <col min="6" max="16384" width="8" style="149"/>
  </cols>
  <sheetData>
    <row r="1" spans="1:5" ht="15" x14ac:dyDescent="0.25">
      <c r="A1" s="124" t="s">
        <v>341</v>
      </c>
      <c r="E1" s="77"/>
    </row>
    <row r="2" spans="1:5" ht="15" x14ac:dyDescent="0.25">
      <c r="A2" s="124"/>
      <c r="E2" s="77"/>
    </row>
    <row r="3" spans="1:5" ht="38.25" customHeight="1" x14ac:dyDescent="0.25">
      <c r="A3" s="399" t="s">
        <v>234</v>
      </c>
      <c r="B3" s="399"/>
      <c r="C3" s="399"/>
      <c r="D3" s="399"/>
      <c r="E3" s="399"/>
    </row>
    <row r="4" spans="1:5" ht="15.75" thickBot="1" x14ac:dyDescent="0.3">
      <c r="A4" s="201"/>
      <c r="B4" s="201"/>
      <c r="C4" s="201"/>
      <c r="D4" s="201"/>
      <c r="E4" s="77"/>
    </row>
    <row r="5" spans="1:5" s="185" customFormat="1" ht="67.5" customHeight="1" x14ac:dyDescent="0.2">
      <c r="A5" s="84" t="s">
        <v>10</v>
      </c>
      <c r="B5" s="202" t="s">
        <v>168</v>
      </c>
      <c r="C5" s="202" t="s">
        <v>169</v>
      </c>
      <c r="D5" s="292" t="s">
        <v>216</v>
      </c>
      <c r="E5" s="299" t="s">
        <v>61</v>
      </c>
    </row>
    <row r="6" spans="1:5" s="150" customFormat="1" ht="16.5" customHeight="1" thickBot="1" x14ac:dyDescent="0.25">
      <c r="A6" s="85" t="s">
        <v>62</v>
      </c>
      <c r="B6" s="86"/>
      <c r="C6" s="86"/>
      <c r="D6" s="293"/>
      <c r="E6" s="300" t="s">
        <v>63</v>
      </c>
    </row>
    <row r="7" spans="1:5" s="150" customFormat="1" x14ac:dyDescent="0.2">
      <c r="A7" s="87"/>
      <c r="B7" s="88"/>
      <c r="E7" s="301"/>
    </row>
    <row r="8" spans="1:5" x14ac:dyDescent="0.2">
      <c r="A8" s="203" t="s">
        <v>132</v>
      </c>
      <c r="B8" s="204"/>
      <c r="C8" s="204"/>
      <c r="D8" s="204"/>
      <c r="E8" s="302"/>
    </row>
    <row r="9" spans="1:5" x14ac:dyDescent="0.2">
      <c r="A9" s="205" t="s">
        <v>133</v>
      </c>
      <c r="B9" s="205" t="s">
        <v>64</v>
      </c>
      <c r="C9" s="206">
        <v>7.57</v>
      </c>
      <c r="D9" s="288">
        <v>4580000</v>
      </c>
      <c r="E9" s="303">
        <f>SUM(C9*D9)</f>
        <v>34670600</v>
      </c>
    </row>
    <row r="10" spans="1:5" x14ac:dyDescent="0.2">
      <c r="A10" s="205" t="s">
        <v>134</v>
      </c>
      <c r="B10" s="205" t="s">
        <v>217</v>
      </c>
      <c r="C10" s="207">
        <v>0</v>
      </c>
      <c r="D10" s="288"/>
      <c r="E10" s="304">
        <v>34670600</v>
      </c>
    </row>
    <row r="11" spans="1:5" x14ac:dyDescent="0.2">
      <c r="A11" s="205" t="s">
        <v>135</v>
      </c>
      <c r="B11" s="205" t="s">
        <v>217</v>
      </c>
      <c r="C11" s="207">
        <v>0</v>
      </c>
      <c r="D11" s="288"/>
      <c r="E11" s="303">
        <v>29191034</v>
      </c>
    </row>
    <row r="12" spans="1:5" x14ac:dyDescent="0.2">
      <c r="A12" s="205" t="s">
        <v>136</v>
      </c>
      <c r="B12" s="205" t="s">
        <v>217</v>
      </c>
      <c r="C12" s="207">
        <v>0</v>
      </c>
      <c r="D12" s="288"/>
      <c r="E12" s="304">
        <v>25534520</v>
      </c>
    </row>
    <row r="13" spans="1:5" x14ac:dyDescent="0.2">
      <c r="A13" s="205" t="s">
        <v>65</v>
      </c>
      <c r="B13" s="205" t="s">
        <v>218</v>
      </c>
      <c r="C13" s="207">
        <v>0</v>
      </c>
      <c r="D13" s="288">
        <v>22300</v>
      </c>
      <c r="E13" s="303">
        <v>7976710</v>
      </c>
    </row>
    <row r="14" spans="1:5" x14ac:dyDescent="0.2">
      <c r="A14" s="205" t="s">
        <v>137</v>
      </c>
      <c r="B14" s="205" t="s">
        <v>217</v>
      </c>
      <c r="C14" s="207">
        <v>0</v>
      </c>
      <c r="D14" s="288">
        <v>22300</v>
      </c>
      <c r="E14" s="303">
        <v>4320196</v>
      </c>
    </row>
    <row r="15" spans="1:5" x14ac:dyDescent="0.2">
      <c r="A15" s="205" t="s">
        <v>138</v>
      </c>
      <c r="B15" s="205" t="s">
        <v>219</v>
      </c>
      <c r="C15" s="207">
        <v>0</v>
      </c>
      <c r="D15" s="288"/>
      <c r="E15" s="303">
        <v>8512000</v>
      </c>
    </row>
    <row r="16" spans="1:5" x14ac:dyDescent="0.2">
      <c r="A16" s="205" t="s">
        <v>139</v>
      </c>
      <c r="B16" s="205" t="s">
        <v>217</v>
      </c>
      <c r="C16" s="207">
        <v>0</v>
      </c>
      <c r="D16" s="288"/>
      <c r="E16" s="303">
        <v>8512000</v>
      </c>
    </row>
    <row r="17" spans="1:5" x14ac:dyDescent="0.2">
      <c r="A17" s="205" t="s">
        <v>140</v>
      </c>
      <c r="B17" s="205" t="s">
        <v>220</v>
      </c>
      <c r="C17" s="207">
        <v>0</v>
      </c>
      <c r="D17" s="288"/>
      <c r="E17" s="303">
        <v>2759724</v>
      </c>
    </row>
    <row r="18" spans="1:5" x14ac:dyDescent="0.2">
      <c r="A18" s="205" t="s">
        <v>141</v>
      </c>
      <c r="B18" s="205" t="s">
        <v>217</v>
      </c>
      <c r="C18" s="207">
        <v>0</v>
      </c>
      <c r="D18" s="288"/>
      <c r="E18" s="303">
        <v>2759724</v>
      </c>
    </row>
    <row r="19" spans="1:5" x14ac:dyDescent="0.2">
      <c r="A19" s="205" t="s">
        <v>142</v>
      </c>
      <c r="B19" s="205" t="s">
        <v>219</v>
      </c>
      <c r="C19" s="207">
        <v>0</v>
      </c>
      <c r="D19" s="288"/>
      <c r="E19" s="303">
        <v>9942600</v>
      </c>
    </row>
    <row r="20" spans="1:5" x14ac:dyDescent="0.2">
      <c r="A20" s="205" t="s">
        <v>143</v>
      </c>
      <c r="B20" s="205" t="s">
        <v>217</v>
      </c>
      <c r="C20" s="207">
        <v>0</v>
      </c>
      <c r="D20" s="288"/>
      <c r="E20" s="303">
        <v>9942600</v>
      </c>
    </row>
    <row r="21" spans="1:5" x14ac:dyDescent="0.2">
      <c r="A21" s="205" t="s">
        <v>144</v>
      </c>
      <c r="B21" s="205" t="s">
        <v>64</v>
      </c>
      <c r="C21" s="207">
        <v>0</v>
      </c>
      <c r="D21" s="288">
        <v>2700</v>
      </c>
      <c r="E21" s="303">
        <v>7516800</v>
      </c>
    </row>
    <row r="22" spans="1:5" s="186" customFormat="1" x14ac:dyDescent="0.2">
      <c r="A22" s="205" t="s">
        <v>145</v>
      </c>
      <c r="B22" s="205" t="s">
        <v>217</v>
      </c>
      <c r="C22" s="207">
        <v>0</v>
      </c>
      <c r="D22" s="288">
        <v>2700</v>
      </c>
      <c r="E22" s="303">
        <v>0</v>
      </c>
    </row>
    <row r="23" spans="1:5" x14ac:dyDescent="0.2">
      <c r="A23" s="147" t="s">
        <v>170</v>
      </c>
      <c r="B23" s="205" t="s">
        <v>221</v>
      </c>
      <c r="C23" s="207">
        <v>0</v>
      </c>
      <c r="D23" s="288">
        <v>2550</v>
      </c>
      <c r="E23" s="303">
        <v>7650</v>
      </c>
    </row>
    <row r="24" spans="1:5" x14ac:dyDescent="0.2">
      <c r="A24" s="147" t="s">
        <v>222</v>
      </c>
      <c r="B24" s="205" t="s">
        <v>217</v>
      </c>
      <c r="C24" s="207"/>
      <c r="D24" s="288"/>
      <c r="E24" s="303">
        <v>0</v>
      </c>
    </row>
    <row r="25" spans="1:5" x14ac:dyDescent="0.2">
      <c r="A25" s="205" t="s">
        <v>146</v>
      </c>
      <c r="B25" s="205" t="s">
        <v>217</v>
      </c>
      <c r="C25" s="207">
        <v>0</v>
      </c>
      <c r="D25" s="288"/>
      <c r="E25" s="303">
        <v>11180964</v>
      </c>
    </row>
    <row r="26" spans="1:5" s="187" customFormat="1" x14ac:dyDescent="0.2">
      <c r="A26" s="205" t="s">
        <v>171</v>
      </c>
      <c r="B26" s="205" t="s">
        <v>217</v>
      </c>
      <c r="C26" s="207">
        <v>0</v>
      </c>
      <c r="D26" s="288"/>
      <c r="E26" s="303">
        <v>0</v>
      </c>
    </row>
    <row r="27" spans="1:5" s="187" customFormat="1" x14ac:dyDescent="0.2">
      <c r="A27" s="362" t="s">
        <v>338</v>
      </c>
      <c r="B27" s="361"/>
      <c r="C27" s="361"/>
      <c r="D27" s="288"/>
      <c r="E27" s="303">
        <v>137922</v>
      </c>
    </row>
    <row r="28" spans="1:5" x14ac:dyDescent="0.2">
      <c r="A28" s="205" t="s">
        <v>172</v>
      </c>
      <c r="B28" s="205" t="s">
        <v>217</v>
      </c>
      <c r="C28" s="207">
        <v>0</v>
      </c>
      <c r="D28" s="288"/>
      <c r="E28" s="303">
        <v>60343042</v>
      </c>
    </row>
    <row r="29" spans="1:5" x14ac:dyDescent="0.2">
      <c r="A29" s="203" t="s">
        <v>132</v>
      </c>
      <c r="B29" s="208" t="s">
        <v>217</v>
      </c>
      <c r="C29" s="207"/>
      <c r="D29" s="288"/>
      <c r="E29" s="304">
        <f>SUM(E10,E12,E27)</f>
        <v>60343042</v>
      </c>
    </row>
    <row r="30" spans="1:5" x14ac:dyDescent="0.2">
      <c r="A30" s="208" t="s">
        <v>228</v>
      </c>
      <c r="B30" s="208"/>
      <c r="C30" s="208"/>
      <c r="D30" s="289"/>
      <c r="E30" s="305"/>
    </row>
    <row r="31" spans="1:5" x14ac:dyDescent="0.2">
      <c r="A31" s="205" t="s">
        <v>66</v>
      </c>
      <c r="B31" s="205"/>
      <c r="C31" s="205"/>
      <c r="D31" s="290"/>
      <c r="E31" s="306"/>
    </row>
    <row r="32" spans="1:5" x14ac:dyDescent="0.2">
      <c r="A32" s="205" t="s">
        <v>223</v>
      </c>
      <c r="B32" s="205"/>
      <c r="C32" s="205"/>
      <c r="D32" s="290"/>
      <c r="E32" s="306"/>
    </row>
    <row r="33" spans="1:5" x14ac:dyDescent="0.2">
      <c r="A33" s="205" t="s">
        <v>67</v>
      </c>
      <c r="B33" s="205" t="s">
        <v>64</v>
      </c>
      <c r="C33" s="209">
        <v>5.6</v>
      </c>
      <c r="D33" s="288">
        <v>4308000</v>
      </c>
      <c r="E33" s="303">
        <f>SUM(C33*D33/12*8)</f>
        <v>16083200</v>
      </c>
    </row>
    <row r="34" spans="1:5" x14ac:dyDescent="0.2">
      <c r="A34" s="205" t="s">
        <v>147</v>
      </c>
      <c r="B34" s="205" t="s">
        <v>64</v>
      </c>
      <c r="C34" s="209">
        <v>5</v>
      </c>
      <c r="D34" s="288">
        <v>1800000</v>
      </c>
      <c r="E34" s="303">
        <f>SUM(C34*D34/12*8)</f>
        <v>6000000</v>
      </c>
    </row>
    <row r="35" spans="1:5" x14ac:dyDescent="0.2">
      <c r="A35" s="205" t="s">
        <v>224</v>
      </c>
      <c r="B35" s="205"/>
      <c r="C35" s="205"/>
      <c r="D35" s="288"/>
      <c r="E35" s="303"/>
    </row>
    <row r="36" spans="1:5" x14ac:dyDescent="0.2">
      <c r="A36" s="205" t="s">
        <v>148</v>
      </c>
      <c r="B36" s="205" t="s">
        <v>64</v>
      </c>
      <c r="C36" s="209">
        <v>5.7</v>
      </c>
      <c r="D36" s="288">
        <v>4308000</v>
      </c>
      <c r="E36" s="303">
        <f>SUM(C36*D36/12*4)</f>
        <v>8185200</v>
      </c>
    </row>
    <row r="37" spans="1:5" x14ac:dyDescent="0.2">
      <c r="A37" s="205" t="s">
        <v>68</v>
      </c>
      <c r="B37" s="205" t="s">
        <v>64</v>
      </c>
      <c r="C37" s="209">
        <v>4</v>
      </c>
      <c r="D37" s="288">
        <v>1800000</v>
      </c>
      <c r="E37" s="303">
        <f>SUM(C37*D37/12*4)</f>
        <v>2400000</v>
      </c>
    </row>
    <row r="38" spans="1:5" x14ac:dyDescent="0.2">
      <c r="A38" s="205" t="s">
        <v>149</v>
      </c>
      <c r="B38" s="205" t="s">
        <v>64</v>
      </c>
      <c r="C38" s="209">
        <v>5.7</v>
      </c>
      <c r="D38" s="288">
        <v>35000</v>
      </c>
      <c r="E38" s="303">
        <f>SUM(C38*D38)</f>
        <v>199500</v>
      </c>
    </row>
    <row r="39" spans="1:5" x14ac:dyDescent="0.2">
      <c r="A39" s="205" t="s">
        <v>69</v>
      </c>
      <c r="B39" s="205"/>
      <c r="C39" s="205"/>
      <c r="D39" s="288"/>
      <c r="E39" s="306"/>
    </row>
    <row r="40" spans="1:5" x14ac:dyDescent="0.2">
      <c r="A40" s="205" t="s">
        <v>223</v>
      </c>
      <c r="B40" s="205"/>
      <c r="C40" s="205"/>
      <c r="D40" s="288"/>
      <c r="E40" s="306"/>
    </row>
    <row r="41" spans="1:5" x14ac:dyDescent="0.2">
      <c r="A41" s="205" t="s">
        <v>225</v>
      </c>
      <c r="B41" s="205" t="s">
        <v>64</v>
      </c>
      <c r="C41" s="205">
        <v>21</v>
      </c>
      <c r="D41" s="288">
        <v>80000</v>
      </c>
      <c r="E41" s="303">
        <f>SUM(C41*D41/12*8)</f>
        <v>1120000</v>
      </c>
    </row>
    <row r="42" spans="1:5" x14ac:dyDescent="0.2">
      <c r="A42" s="205" t="s">
        <v>150</v>
      </c>
      <c r="B42" s="205" t="s">
        <v>64</v>
      </c>
      <c r="C42" s="207">
        <v>45</v>
      </c>
      <c r="D42" s="288">
        <v>80000</v>
      </c>
      <c r="E42" s="303">
        <f>SUM(C42*D42/12*8)</f>
        <v>2400000</v>
      </c>
    </row>
    <row r="43" spans="1:5" x14ac:dyDescent="0.2">
      <c r="A43" s="205" t="s">
        <v>224</v>
      </c>
      <c r="B43" s="205"/>
      <c r="C43" s="205"/>
      <c r="D43" s="288"/>
      <c r="E43" s="303"/>
    </row>
    <row r="44" spans="1:5" x14ac:dyDescent="0.2">
      <c r="A44" s="205" t="s">
        <v>226</v>
      </c>
      <c r="B44" s="205" t="s">
        <v>64</v>
      </c>
      <c r="C44" s="205">
        <v>21</v>
      </c>
      <c r="D44" s="288">
        <v>80000</v>
      </c>
      <c r="E44" s="303">
        <f>SUM(C44*D44/12*4)</f>
        <v>560000</v>
      </c>
    </row>
    <row r="45" spans="1:5" x14ac:dyDescent="0.2">
      <c r="A45" s="205" t="s">
        <v>151</v>
      </c>
      <c r="B45" s="205" t="s">
        <v>64</v>
      </c>
      <c r="C45" s="207">
        <v>47</v>
      </c>
      <c r="D45" s="288">
        <v>80000</v>
      </c>
      <c r="E45" s="303">
        <f>SUM(C45*D45/12*4)</f>
        <v>1253333.3333333333</v>
      </c>
    </row>
    <row r="46" spans="1:5" x14ac:dyDescent="0.2">
      <c r="A46" s="205" t="s">
        <v>227</v>
      </c>
      <c r="B46" s="205" t="s">
        <v>64</v>
      </c>
      <c r="C46" s="207">
        <v>2</v>
      </c>
      <c r="D46" s="288">
        <v>384000</v>
      </c>
      <c r="E46" s="303">
        <f>SUM(C46*D46)</f>
        <v>768000</v>
      </c>
    </row>
    <row r="47" spans="1:5" x14ac:dyDescent="0.2">
      <c r="A47" s="208" t="s">
        <v>228</v>
      </c>
      <c r="B47" s="205"/>
      <c r="C47" s="207"/>
      <c r="D47" s="288"/>
      <c r="E47" s="304">
        <f>SUM(E33:E46)</f>
        <v>38969233.333333336</v>
      </c>
    </row>
    <row r="48" spans="1:5" ht="25.5" x14ac:dyDescent="0.2">
      <c r="A48" s="295" t="s">
        <v>229</v>
      </c>
      <c r="B48" s="208"/>
      <c r="C48" s="208"/>
      <c r="D48" s="289"/>
      <c r="E48" s="305"/>
    </row>
    <row r="49" spans="1:5" x14ac:dyDescent="0.2">
      <c r="A49" s="296" t="s">
        <v>233</v>
      </c>
      <c r="B49" s="205" t="s">
        <v>217</v>
      </c>
      <c r="C49" s="205"/>
      <c r="D49" s="290"/>
      <c r="E49" s="303">
        <v>17187562</v>
      </c>
    </row>
    <row r="50" spans="1:5" x14ac:dyDescent="0.2">
      <c r="A50" s="146" t="s">
        <v>230</v>
      </c>
      <c r="B50" s="205" t="s">
        <v>231</v>
      </c>
      <c r="C50" s="207">
        <v>0</v>
      </c>
      <c r="D50" s="288">
        <v>3000000</v>
      </c>
      <c r="E50" s="303">
        <v>3000000</v>
      </c>
    </row>
    <row r="51" spans="1:5" x14ac:dyDescent="0.2">
      <c r="A51" s="205" t="s">
        <v>173</v>
      </c>
      <c r="B51" s="205" t="s">
        <v>64</v>
      </c>
      <c r="C51" s="207">
        <v>30</v>
      </c>
      <c r="D51" s="288">
        <v>109000</v>
      </c>
      <c r="E51" s="303">
        <f>SUM(C51*D51)</f>
        <v>3270000</v>
      </c>
    </row>
    <row r="52" spans="1:5" x14ac:dyDescent="0.2">
      <c r="A52" s="205" t="s">
        <v>152</v>
      </c>
      <c r="B52" s="205"/>
      <c r="C52" s="205"/>
      <c r="D52" s="288"/>
      <c r="E52" s="303"/>
    </row>
    <row r="53" spans="1:5" s="186" customFormat="1" x14ac:dyDescent="0.2">
      <c r="A53" s="205" t="s">
        <v>153</v>
      </c>
      <c r="B53" s="205" t="s">
        <v>64</v>
      </c>
      <c r="C53" s="206">
        <v>4.8</v>
      </c>
      <c r="D53" s="288">
        <v>1632000</v>
      </c>
      <c r="E53" s="303">
        <f t="shared" ref="E53:E55" si="0">SUM(C53*D53)</f>
        <v>7833600</v>
      </c>
    </row>
    <row r="54" spans="1:5" x14ac:dyDescent="0.2">
      <c r="A54" s="205" t="s">
        <v>154</v>
      </c>
      <c r="B54" s="205" t="s">
        <v>64</v>
      </c>
      <c r="C54" s="207">
        <v>0</v>
      </c>
      <c r="D54" s="288"/>
      <c r="E54" s="303">
        <v>6481842</v>
      </c>
    </row>
    <row r="55" spans="1:5" x14ac:dyDescent="0.2">
      <c r="A55" s="205" t="s">
        <v>232</v>
      </c>
      <c r="B55" s="205" t="s">
        <v>217</v>
      </c>
      <c r="C55" s="207">
        <v>2310</v>
      </c>
      <c r="D55" s="288">
        <v>570</v>
      </c>
      <c r="E55" s="303">
        <f t="shared" si="0"/>
        <v>1316700</v>
      </c>
    </row>
    <row r="56" spans="1:5" ht="24" x14ac:dyDescent="0.2">
      <c r="A56" s="294" t="s">
        <v>229</v>
      </c>
      <c r="B56" s="205"/>
      <c r="C56" s="207"/>
      <c r="D56" s="288"/>
      <c r="E56" s="304">
        <f>SUM(E49:E55)</f>
        <v>39089704</v>
      </c>
    </row>
    <row r="57" spans="1:5" s="188" customFormat="1" ht="15.75" x14ac:dyDescent="0.25">
      <c r="A57" s="208" t="s">
        <v>155</v>
      </c>
      <c r="B57" s="205"/>
      <c r="C57" s="207"/>
      <c r="D57" s="288"/>
      <c r="E57" s="304"/>
    </row>
    <row r="58" spans="1:5" x14ac:dyDescent="0.2">
      <c r="A58" s="147" t="s">
        <v>70</v>
      </c>
      <c r="B58" s="147" t="s">
        <v>217</v>
      </c>
      <c r="C58" s="147">
        <v>2784</v>
      </c>
      <c r="D58" s="288">
        <v>1140</v>
      </c>
      <c r="E58" s="303">
        <f>SUM(C58*D58)</f>
        <v>3173760</v>
      </c>
    </row>
    <row r="59" spans="1:5" x14ac:dyDescent="0.2">
      <c r="A59" s="208" t="s">
        <v>155</v>
      </c>
      <c r="B59" s="147"/>
      <c r="C59" s="147"/>
      <c r="D59" s="288"/>
      <c r="E59" s="304">
        <f>SUM(E58)</f>
        <v>3173760</v>
      </c>
    </row>
    <row r="60" spans="1:5" ht="15.75" x14ac:dyDescent="0.25">
      <c r="A60" s="148" t="s">
        <v>174</v>
      </c>
      <c r="B60" s="151"/>
      <c r="C60" s="297"/>
      <c r="D60" s="298"/>
      <c r="E60" s="307">
        <f>SUM(E29,E47,E56,E59)</f>
        <v>141575739.33333334</v>
      </c>
    </row>
    <row r="61" spans="1:5" s="186" customFormat="1" ht="14.25" x14ac:dyDescent="0.2">
      <c r="A61" s="220"/>
      <c r="B61" s="220"/>
      <c r="C61" s="220"/>
      <c r="D61" s="220"/>
      <c r="E61" s="221"/>
    </row>
    <row r="62" spans="1:5" ht="14.25" x14ac:dyDescent="0.2">
      <c r="A62" s="197"/>
      <c r="B62" s="197"/>
      <c r="C62" s="197"/>
      <c r="D62" s="197"/>
      <c r="E62" s="221"/>
    </row>
    <row r="63" spans="1:5" s="186" customFormat="1" ht="15.75" x14ac:dyDescent="0.25">
      <c r="A63" s="198"/>
      <c r="B63" s="199"/>
      <c r="C63" s="199"/>
      <c r="D63" s="199"/>
      <c r="E63" s="200"/>
    </row>
    <row r="64" spans="1:5" x14ac:dyDescent="0.2">
      <c r="A64" s="197"/>
      <c r="B64" s="197"/>
      <c r="C64" s="197"/>
      <c r="D64" s="197"/>
      <c r="E64" s="197"/>
    </row>
    <row r="65" spans="1:5" x14ac:dyDescent="0.2">
      <c r="A65" s="197"/>
      <c r="B65" s="197"/>
      <c r="C65" s="197"/>
      <c r="D65" s="197"/>
      <c r="E65" s="197"/>
    </row>
    <row r="66" spans="1:5" x14ac:dyDescent="0.2">
      <c r="A66" s="197"/>
      <c r="B66" s="197"/>
      <c r="C66" s="197"/>
      <c r="D66" s="197"/>
      <c r="E66" s="197"/>
    </row>
  </sheetData>
  <mergeCells count="1">
    <mergeCell ref="A3:E3"/>
  </mergeCells>
  <phoneticPr fontId="37" type="noConversion"/>
  <printOptions horizontalCentered="1"/>
  <pageMargins left="0" right="0" top="0.74803149606299213" bottom="0.74803149606299213" header="0.31496062992125984" footer="0.31496062992125984"/>
  <pageSetup paperSize="9" scale="80" orientation="portrait" verticalDpi="300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C00000"/>
  </sheetPr>
  <dimension ref="A1:N42"/>
  <sheetViews>
    <sheetView view="pageBreakPreview" zoomScaleNormal="100" zoomScaleSheetLayoutView="100" workbookViewId="0"/>
  </sheetViews>
  <sheetFormatPr defaultColWidth="9.140625" defaultRowHeight="15.75" x14ac:dyDescent="0.25"/>
  <cols>
    <col min="1" max="1" width="93.28515625" style="2" customWidth="1"/>
    <col min="2" max="13" width="9.140625" style="2"/>
    <col min="14" max="14" width="9.140625" style="6"/>
    <col min="15" max="16384" width="9.140625" style="2"/>
  </cols>
  <sheetData>
    <row r="1" spans="1:3" x14ac:dyDescent="0.25">
      <c r="A1" s="124" t="s">
        <v>386</v>
      </c>
      <c r="B1" s="376"/>
      <c r="C1" s="124"/>
    </row>
    <row r="2" spans="1:3" x14ac:dyDescent="0.25">
      <c r="A2" s="124" t="s">
        <v>345</v>
      </c>
    </row>
    <row r="3" spans="1:3" x14ac:dyDescent="0.25">
      <c r="A3" s="154"/>
    </row>
    <row r="4" spans="1:3" ht="18" customHeight="1" x14ac:dyDescent="0.25"/>
    <row r="5" spans="1:3" ht="42.75" customHeight="1" x14ac:dyDescent="0.25">
      <c r="A5" s="400" t="s">
        <v>239</v>
      </c>
      <c r="B5" s="400"/>
    </row>
    <row r="6" spans="1:3" ht="31.5" customHeight="1" x14ac:dyDescent="0.25">
      <c r="A6" s="337"/>
      <c r="B6" s="130"/>
    </row>
    <row r="7" spans="1:3" x14ac:dyDescent="0.25">
      <c r="B7" s="152" t="s">
        <v>12</v>
      </c>
    </row>
    <row r="8" spans="1:3" s="159" customFormat="1" x14ac:dyDescent="0.2">
      <c r="A8" s="158" t="s">
        <v>156</v>
      </c>
      <c r="B8" s="158" t="s">
        <v>20</v>
      </c>
    </row>
    <row r="9" spans="1:3" s="7" customFormat="1" ht="12.75" x14ac:dyDescent="0.2">
      <c r="A9" s="190" t="s">
        <v>251</v>
      </c>
      <c r="B9" s="160">
        <v>50</v>
      </c>
    </row>
    <row r="10" spans="1:3" s="7" customFormat="1" ht="12.75" x14ac:dyDescent="0.2">
      <c r="A10" s="190" t="s">
        <v>164</v>
      </c>
      <c r="B10" s="160">
        <v>5080</v>
      </c>
    </row>
    <row r="11" spans="1:3" s="7" customFormat="1" ht="12.75" x14ac:dyDescent="0.2">
      <c r="A11" s="190" t="s">
        <v>260</v>
      </c>
      <c r="B11" s="160">
        <v>5474</v>
      </c>
    </row>
    <row r="12" spans="1:3" s="7" customFormat="1" ht="28.5" customHeight="1" x14ac:dyDescent="0.2">
      <c r="A12" s="338" t="s">
        <v>295</v>
      </c>
      <c r="B12" s="160">
        <v>2500</v>
      </c>
    </row>
    <row r="13" spans="1:3" s="7" customFormat="1" ht="37.5" customHeight="1" x14ac:dyDescent="0.2">
      <c r="A13" s="311" t="s">
        <v>261</v>
      </c>
      <c r="B13" s="160">
        <v>6518</v>
      </c>
    </row>
    <row r="14" spans="1:3" s="7" customFormat="1" ht="17.25" customHeight="1" x14ac:dyDescent="0.2">
      <c r="A14" s="163" t="s">
        <v>294</v>
      </c>
      <c r="B14" s="160">
        <v>2850</v>
      </c>
    </row>
    <row r="15" spans="1:3" s="7" customFormat="1" ht="21" customHeight="1" x14ac:dyDescent="0.2">
      <c r="A15" s="311" t="s">
        <v>293</v>
      </c>
      <c r="B15" s="160">
        <v>1500</v>
      </c>
    </row>
    <row r="16" spans="1:3" s="313" customFormat="1" ht="31.5" customHeight="1" x14ac:dyDescent="0.2">
      <c r="A16" s="311" t="s">
        <v>262</v>
      </c>
      <c r="B16" s="312">
        <v>3336</v>
      </c>
    </row>
    <row r="17" spans="1:8" s="7" customFormat="1" ht="12.75" x14ac:dyDescent="0.2">
      <c r="A17" s="190" t="s">
        <v>263</v>
      </c>
      <c r="B17" s="160">
        <v>634</v>
      </c>
    </row>
    <row r="18" spans="1:8" s="7" customFormat="1" ht="12.75" x14ac:dyDescent="0.2">
      <c r="A18" s="190" t="s">
        <v>264</v>
      </c>
      <c r="B18" s="160">
        <v>144</v>
      </c>
    </row>
    <row r="19" spans="1:8" s="7" customFormat="1" ht="12.75" x14ac:dyDescent="0.2">
      <c r="A19" s="190" t="s">
        <v>265</v>
      </c>
      <c r="B19" s="160">
        <v>20</v>
      </c>
    </row>
    <row r="20" spans="1:8" s="7" customFormat="1" ht="12.75" x14ac:dyDescent="0.2">
      <c r="A20" s="190" t="s">
        <v>267</v>
      </c>
      <c r="B20" s="160">
        <v>30</v>
      </c>
    </row>
    <row r="21" spans="1:8" s="7" customFormat="1" ht="12.75" x14ac:dyDescent="0.2">
      <c r="A21" s="190" t="s">
        <v>167</v>
      </c>
      <c r="B21" s="160">
        <v>700</v>
      </c>
    </row>
    <row r="22" spans="1:8" s="7" customFormat="1" ht="12.75" x14ac:dyDescent="0.2">
      <c r="A22" s="190" t="s">
        <v>273</v>
      </c>
      <c r="B22" s="160">
        <v>900</v>
      </c>
    </row>
    <row r="23" spans="1:8" s="7" customFormat="1" ht="12.75" x14ac:dyDescent="0.2">
      <c r="A23" s="190" t="s">
        <v>375</v>
      </c>
      <c r="B23" s="160">
        <v>20</v>
      </c>
    </row>
    <row r="24" spans="1:8" s="7" customFormat="1" ht="12.75" x14ac:dyDescent="0.2">
      <c r="A24" s="190" t="s">
        <v>376</v>
      </c>
      <c r="B24" s="160">
        <v>150</v>
      </c>
    </row>
    <row r="25" spans="1:8" s="7" customFormat="1" ht="12.75" x14ac:dyDescent="0.2">
      <c r="A25" s="190" t="s">
        <v>377</v>
      </c>
      <c r="B25" s="160">
        <v>41</v>
      </c>
    </row>
    <row r="26" spans="1:8" s="7" customFormat="1" ht="12.75" x14ac:dyDescent="0.2">
      <c r="A26" s="190" t="s">
        <v>378</v>
      </c>
      <c r="B26" s="160">
        <v>46</v>
      </c>
    </row>
    <row r="27" spans="1:8" s="7" customFormat="1" ht="12.75" x14ac:dyDescent="0.2">
      <c r="A27" s="190" t="s">
        <v>360</v>
      </c>
      <c r="B27" s="160">
        <v>8072</v>
      </c>
    </row>
    <row r="28" spans="1:8" s="81" customFormat="1" ht="14.25" x14ac:dyDescent="0.2">
      <c r="A28" s="157" t="s">
        <v>380</v>
      </c>
      <c r="B28" s="161">
        <f>SUM(B9:B27)</f>
        <v>38065</v>
      </c>
    </row>
    <row r="29" spans="1:8" s="81" customFormat="1" ht="14.25" x14ac:dyDescent="0.2">
      <c r="A29" s="155" t="s">
        <v>274</v>
      </c>
      <c r="B29" s="189">
        <v>3000</v>
      </c>
      <c r="C29" s="156"/>
      <c r="D29" s="156"/>
      <c r="E29" s="156"/>
      <c r="F29" s="156"/>
      <c r="G29" s="156"/>
      <c r="H29" s="156"/>
    </row>
    <row r="30" spans="1:8" s="81" customFormat="1" ht="15" x14ac:dyDescent="0.25">
      <c r="A30" s="309" t="s">
        <v>254</v>
      </c>
      <c r="B30" s="310">
        <v>32</v>
      </c>
      <c r="C30" s="156"/>
      <c r="D30" s="156"/>
      <c r="E30" s="156"/>
      <c r="F30" s="156"/>
      <c r="G30" s="156"/>
      <c r="H30" s="156"/>
    </row>
    <row r="31" spans="1:8" s="81" customFormat="1" ht="15" x14ac:dyDescent="0.25">
      <c r="A31" s="309" t="s">
        <v>255</v>
      </c>
      <c r="B31" s="310">
        <v>51</v>
      </c>
      <c r="C31" s="156"/>
      <c r="D31" s="156"/>
      <c r="E31" s="156"/>
      <c r="F31" s="156"/>
      <c r="G31" s="156"/>
      <c r="H31" s="156"/>
    </row>
    <row r="32" spans="1:8" s="81" customFormat="1" ht="15" x14ac:dyDescent="0.25">
      <c r="A32" s="309" t="s">
        <v>256</v>
      </c>
      <c r="B32" s="310">
        <v>38</v>
      </c>
      <c r="C32" s="156"/>
      <c r="D32" s="156"/>
      <c r="E32" s="156"/>
      <c r="F32" s="156"/>
      <c r="G32" s="156"/>
      <c r="H32" s="156"/>
    </row>
    <row r="33" spans="1:14" s="81" customFormat="1" ht="15" x14ac:dyDescent="0.25">
      <c r="A33" s="309" t="s">
        <v>257</v>
      </c>
      <c r="B33" s="310">
        <v>140</v>
      </c>
      <c r="C33" s="156"/>
      <c r="D33" s="156"/>
      <c r="E33" s="156"/>
      <c r="F33" s="156"/>
      <c r="G33" s="156"/>
      <c r="H33" s="156"/>
    </row>
    <row r="34" spans="1:14" s="81" customFormat="1" ht="14.25" x14ac:dyDescent="0.2">
      <c r="A34" s="157" t="s">
        <v>258</v>
      </c>
      <c r="B34" s="161">
        <f>SUM(B30:B33)</f>
        <v>261</v>
      </c>
    </row>
    <row r="35" spans="1:14" s="81" customFormat="1" ht="14.25" x14ac:dyDescent="0.2">
      <c r="A35" s="157" t="s">
        <v>259</v>
      </c>
      <c r="B35" s="161">
        <v>30</v>
      </c>
    </row>
    <row r="36" spans="1:14" s="6" customFormat="1" x14ac:dyDescent="0.25">
      <c r="A36" s="153" t="s">
        <v>379</v>
      </c>
      <c r="B36" s="162">
        <f>SUM(B28,B29,B34,B35)</f>
        <v>41356</v>
      </c>
    </row>
    <row r="37" spans="1:14" x14ac:dyDescent="0.25">
      <c r="H37" s="6"/>
      <c r="N37" s="2"/>
    </row>
    <row r="38" spans="1:14" x14ac:dyDescent="0.25">
      <c r="H38" s="6"/>
      <c r="N38" s="2"/>
    </row>
    <row r="39" spans="1:14" x14ac:dyDescent="0.25">
      <c r="H39" s="6"/>
      <c r="N39" s="2"/>
    </row>
    <row r="42" spans="1:14" s="6" customFormat="1" x14ac:dyDescent="0.25"/>
  </sheetData>
  <mergeCells count="1">
    <mergeCell ref="A5:B5"/>
  </mergeCells>
  <phoneticPr fontId="5" type="noConversion"/>
  <printOptions horizontalCentered="1"/>
  <pageMargins left="0" right="0" top="0.74803149606299213" bottom="0.74803149606299213" header="0.31496062992125984" footer="0.31496062992125984"/>
  <pageSetup paperSize="9" scale="99" orientation="portrait" r:id="rId1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28"/>
  <sheetViews>
    <sheetView zoomScaleNormal="100" workbookViewId="0"/>
  </sheetViews>
  <sheetFormatPr defaultColWidth="9.140625" defaultRowHeight="15.75" x14ac:dyDescent="0.25"/>
  <cols>
    <col min="1" max="1" width="81.85546875" style="2" customWidth="1"/>
    <col min="2" max="2" width="10.140625" style="2" bestFit="1" customWidth="1"/>
    <col min="3" max="13" width="9.140625" style="2"/>
    <col min="14" max="14" width="9.140625" style="6"/>
    <col min="15" max="16384" width="9.140625" style="2"/>
  </cols>
  <sheetData>
    <row r="1" spans="1:2" x14ac:dyDescent="0.25">
      <c r="A1" s="124" t="s">
        <v>387</v>
      </c>
    </row>
    <row r="2" spans="1:2" x14ac:dyDescent="0.25">
      <c r="A2" s="124" t="s">
        <v>346</v>
      </c>
    </row>
    <row r="3" spans="1:2" x14ac:dyDescent="0.25">
      <c r="A3" s="154"/>
    </row>
    <row r="4" spans="1:2" ht="18" customHeight="1" x14ac:dyDescent="0.25"/>
    <row r="5" spans="1:2" ht="42.75" customHeight="1" x14ac:dyDescent="0.25">
      <c r="A5" s="400" t="s">
        <v>240</v>
      </c>
      <c r="B5" s="400"/>
    </row>
    <row r="6" spans="1:2" ht="31.5" customHeight="1" x14ac:dyDescent="0.25">
      <c r="A6" s="130"/>
      <c r="B6" s="130"/>
    </row>
    <row r="7" spans="1:2" x14ac:dyDescent="0.25">
      <c r="B7" s="152" t="s">
        <v>12</v>
      </c>
    </row>
    <row r="8" spans="1:2" s="159" customFormat="1" x14ac:dyDescent="0.2">
      <c r="A8" s="158" t="s">
        <v>156</v>
      </c>
      <c r="B8" s="158" t="s">
        <v>20</v>
      </c>
    </row>
    <row r="9" spans="1:2" s="159" customFormat="1" x14ac:dyDescent="0.2">
      <c r="A9" s="385" t="s">
        <v>367</v>
      </c>
      <c r="B9" s="386">
        <v>360000</v>
      </c>
    </row>
    <row r="10" spans="1:2" s="159" customFormat="1" x14ac:dyDescent="0.2">
      <c r="A10" s="385" t="s">
        <v>369</v>
      </c>
      <c r="B10" s="386">
        <v>194800</v>
      </c>
    </row>
    <row r="11" spans="1:2" s="159" customFormat="1" x14ac:dyDescent="0.2">
      <c r="A11" s="385" t="s">
        <v>368</v>
      </c>
      <c r="B11" s="386">
        <v>101600</v>
      </c>
    </row>
    <row r="12" spans="1:2" s="159" customFormat="1" x14ac:dyDescent="0.2">
      <c r="A12" s="385" t="s">
        <v>370</v>
      </c>
      <c r="B12" s="386">
        <v>50000</v>
      </c>
    </row>
    <row r="13" spans="1:2" s="159" customFormat="1" x14ac:dyDescent="0.2">
      <c r="A13" s="385" t="s">
        <v>372</v>
      </c>
      <c r="B13" s="386">
        <v>300000</v>
      </c>
    </row>
    <row r="14" spans="1:2" s="159" customFormat="1" x14ac:dyDescent="0.2">
      <c r="A14" s="385" t="s">
        <v>371</v>
      </c>
      <c r="B14" s="386">
        <v>40000</v>
      </c>
    </row>
    <row r="15" spans="1:2" s="159" customFormat="1" x14ac:dyDescent="0.2">
      <c r="A15" s="385" t="s">
        <v>373</v>
      </c>
      <c r="B15" s="386">
        <v>30000</v>
      </c>
    </row>
    <row r="16" spans="1:2" s="159" customFormat="1" x14ac:dyDescent="0.2">
      <c r="A16" s="385" t="s">
        <v>374</v>
      </c>
      <c r="B16" s="386">
        <v>550585</v>
      </c>
    </row>
    <row r="17" spans="1:14" s="159" customFormat="1" x14ac:dyDescent="0.2">
      <c r="A17" s="385"/>
      <c r="B17" s="386"/>
    </row>
    <row r="18" spans="1:14" s="7" customFormat="1" x14ac:dyDescent="0.2">
      <c r="A18" s="385"/>
      <c r="B18" s="387"/>
    </row>
    <row r="19" spans="1:14" s="81" customFormat="1" ht="14.25" x14ac:dyDescent="0.2">
      <c r="A19" s="157" t="s">
        <v>157</v>
      </c>
      <c r="B19" s="189">
        <f>SUM(B9:B18)</f>
        <v>1626985</v>
      </c>
    </row>
    <row r="20" spans="1:14" s="81" customFormat="1" ht="14.25" x14ac:dyDescent="0.2">
      <c r="A20" s="155" t="s">
        <v>160</v>
      </c>
      <c r="B20" s="189">
        <v>0</v>
      </c>
      <c r="C20" s="156"/>
      <c r="D20" s="156"/>
      <c r="E20" s="156"/>
      <c r="F20" s="156"/>
      <c r="G20" s="156"/>
      <c r="H20" s="156"/>
    </row>
    <row r="21" spans="1:14" s="81" customFormat="1" ht="14.25" x14ac:dyDescent="0.2">
      <c r="A21" s="157" t="s">
        <v>158</v>
      </c>
      <c r="B21" s="189">
        <v>0</v>
      </c>
    </row>
    <row r="22" spans="1:14" s="6" customFormat="1" x14ac:dyDescent="0.25">
      <c r="A22" s="153" t="s">
        <v>159</v>
      </c>
      <c r="B22" s="388">
        <f>SUM(B21,B20,B19)</f>
        <v>1626985</v>
      </c>
    </row>
    <row r="23" spans="1:14" x14ac:dyDescent="0.25">
      <c r="B23" s="152"/>
      <c r="H23" s="6"/>
      <c r="N23" s="2"/>
    </row>
    <row r="24" spans="1:14" x14ac:dyDescent="0.25">
      <c r="H24" s="6"/>
      <c r="N24" s="2"/>
    </row>
    <row r="25" spans="1:14" x14ac:dyDescent="0.25">
      <c r="H25" s="6"/>
      <c r="N25" s="2"/>
    </row>
    <row r="28" spans="1:14" s="6" customFormat="1" x14ac:dyDescent="0.25"/>
  </sheetData>
  <mergeCells count="1">
    <mergeCell ref="A5:B5"/>
  </mergeCells>
  <phoneticPr fontId="5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/>
  </sheetViews>
  <sheetFormatPr defaultColWidth="8" defaultRowHeight="12.75" x14ac:dyDescent="0.2"/>
  <cols>
    <col min="1" max="1" width="33.140625" style="18" customWidth="1"/>
    <col min="2" max="3" width="11.85546875" style="18" customWidth="1"/>
    <col min="4" max="16384" width="8" style="18"/>
  </cols>
  <sheetData>
    <row r="1" spans="1:3" x14ac:dyDescent="0.2">
      <c r="A1" s="154" t="s">
        <v>348</v>
      </c>
      <c r="C1" s="78"/>
    </row>
    <row r="3" spans="1:3" ht="15.75" x14ac:dyDescent="0.25">
      <c r="A3" s="401" t="s">
        <v>59</v>
      </c>
      <c r="B3" s="401"/>
      <c r="C3" s="401"/>
    </row>
    <row r="6" spans="1:3" ht="41.25" customHeight="1" x14ac:dyDescent="0.25">
      <c r="A6" s="19" t="s">
        <v>30</v>
      </c>
      <c r="B6" s="402"/>
      <c r="C6" s="402"/>
    </row>
    <row r="7" spans="1:3" ht="14.25" thickBot="1" x14ac:dyDescent="0.3">
      <c r="A7" s="17"/>
      <c r="B7" s="17"/>
      <c r="C7" s="191"/>
    </row>
    <row r="8" spans="1:3" ht="15" customHeight="1" thickBot="1" x14ac:dyDescent="0.25">
      <c r="A8" s="20" t="s">
        <v>31</v>
      </c>
      <c r="B8" s="21">
        <v>2016</v>
      </c>
      <c r="C8" s="22" t="s">
        <v>11</v>
      </c>
    </row>
    <row r="9" spans="1:3" x14ac:dyDescent="0.2">
      <c r="A9" s="23" t="s">
        <v>16</v>
      </c>
      <c r="B9" s="24"/>
      <c r="C9" s="25"/>
    </row>
    <row r="10" spans="1:3" x14ac:dyDescent="0.2">
      <c r="A10" s="26" t="s">
        <v>32</v>
      </c>
      <c r="B10" s="27"/>
      <c r="C10" s="28"/>
    </row>
    <row r="11" spans="1:3" x14ac:dyDescent="0.2">
      <c r="A11" s="29" t="s">
        <v>33</v>
      </c>
      <c r="B11" s="30"/>
      <c r="C11" s="31"/>
    </row>
    <row r="12" spans="1:3" x14ac:dyDescent="0.2">
      <c r="A12" s="29" t="s">
        <v>34</v>
      </c>
      <c r="B12" s="30"/>
      <c r="C12" s="31">
        <f t="shared" ref="C12:C15" si="0">SUM(B12:B12)</f>
        <v>0</v>
      </c>
    </row>
    <row r="13" spans="1:3" x14ac:dyDescent="0.2">
      <c r="A13" s="29" t="s">
        <v>35</v>
      </c>
      <c r="B13" s="30"/>
      <c r="C13" s="31">
        <f t="shared" si="0"/>
        <v>0</v>
      </c>
    </row>
    <row r="14" spans="1:3" x14ac:dyDescent="0.2">
      <c r="A14" s="29" t="s">
        <v>36</v>
      </c>
      <c r="B14" s="30"/>
      <c r="C14" s="31">
        <f t="shared" si="0"/>
        <v>0</v>
      </c>
    </row>
    <row r="15" spans="1:3" ht="13.5" thickBot="1" x14ac:dyDescent="0.25">
      <c r="A15" s="32"/>
      <c r="B15" s="33"/>
      <c r="C15" s="31">
        <f t="shared" si="0"/>
        <v>0</v>
      </c>
    </row>
    <row r="16" spans="1:3" ht="13.5" thickBot="1" x14ac:dyDescent="0.25">
      <c r="A16" s="34" t="s">
        <v>37</v>
      </c>
      <c r="B16" s="35">
        <f>B9+SUM(B11:B15)</f>
        <v>0</v>
      </c>
      <c r="C16" s="36">
        <f>C9+SUM(C11:C15)</f>
        <v>0</v>
      </c>
    </row>
    <row r="17" spans="1:3" ht="13.5" thickBot="1" x14ac:dyDescent="0.25">
      <c r="A17" s="37"/>
      <c r="B17" s="37"/>
      <c r="C17" s="37"/>
    </row>
    <row r="18" spans="1:3" ht="15" customHeight="1" thickBot="1" x14ac:dyDescent="0.25">
      <c r="A18" s="20" t="s">
        <v>38</v>
      </c>
      <c r="B18" s="21">
        <v>2016</v>
      </c>
      <c r="C18" s="22" t="s">
        <v>11</v>
      </c>
    </row>
    <row r="19" spans="1:3" x14ac:dyDescent="0.2">
      <c r="A19" s="23" t="s">
        <v>39</v>
      </c>
      <c r="B19" s="24"/>
      <c r="C19" s="25">
        <f t="shared" ref="C19:C25" si="1">SUM(B19:B19)</f>
        <v>0</v>
      </c>
    </row>
    <row r="20" spans="1:3" x14ac:dyDescent="0.2">
      <c r="A20" s="38" t="s">
        <v>40</v>
      </c>
      <c r="B20" s="30"/>
      <c r="C20" s="31"/>
    </row>
    <row r="21" spans="1:3" x14ac:dyDescent="0.2">
      <c r="A21" s="29" t="s">
        <v>41</v>
      </c>
      <c r="B21" s="30"/>
      <c r="C21" s="31">
        <f t="shared" si="1"/>
        <v>0</v>
      </c>
    </row>
    <row r="22" spans="1:3" x14ac:dyDescent="0.2">
      <c r="A22" s="29" t="s">
        <v>42</v>
      </c>
      <c r="B22" s="30"/>
      <c r="C22" s="31">
        <f t="shared" si="1"/>
        <v>0</v>
      </c>
    </row>
    <row r="23" spans="1:3" x14ac:dyDescent="0.2">
      <c r="A23" s="39"/>
      <c r="B23" s="30"/>
      <c r="C23" s="31">
        <f t="shared" si="1"/>
        <v>0</v>
      </c>
    </row>
    <row r="24" spans="1:3" x14ac:dyDescent="0.2">
      <c r="A24" s="39"/>
      <c r="B24" s="30"/>
      <c r="C24" s="31">
        <f t="shared" si="1"/>
        <v>0</v>
      </c>
    </row>
    <row r="25" spans="1:3" ht="13.5" thickBot="1" x14ac:dyDescent="0.25">
      <c r="A25" s="32"/>
      <c r="B25" s="33"/>
      <c r="C25" s="31">
        <f t="shared" si="1"/>
        <v>0</v>
      </c>
    </row>
    <row r="26" spans="1:3" ht="13.5" thickBot="1" x14ac:dyDescent="0.25">
      <c r="A26" s="34" t="s">
        <v>14</v>
      </c>
      <c r="B26" s="35">
        <f>SUM(B19:B25)</f>
        <v>0</v>
      </c>
      <c r="C26" s="36">
        <f>SUM(C19:C25)</f>
        <v>0</v>
      </c>
    </row>
  </sheetData>
  <mergeCells count="2">
    <mergeCell ref="A3:C3"/>
    <mergeCell ref="B6:C6"/>
  </mergeCells>
  <phoneticPr fontId="37" type="noConversion"/>
  <conditionalFormatting sqref="C9:C16 C19:C25 B16 B26:C26">
    <cfRule type="cellIs" dxfId="0" priority="2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2</vt:i4>
      </vt:variant>
    </vt:vector>
  </HeadingPairs>
  <TitlesOfParts>
    <vt:vector size="19" baseType="lpstr">
      <vt:lpstr>Összevont</vt:lpstr>
      <vt:lpstr>Önkormányzat</vt:lpstr>
      <vt:lpstr>Hivatal</vt:lpstr>
      <vt:lpstr>ÁMK</vt:lpstr>
      <vt:lpstr>Idősek Nappali</vt:lpstr>
      <vt:lpstr>2.sz. Normatívák</vt:lpstr>
      <vt:lpstr>3.sz. ÖNKORMÁNYZAT beruházás</vt:lpstr>
      <vt:lpstr>4.sz. ÖNKORMÁNYZAT felújítás</vt:lpstr>
      <vt:lpstr>5.sz. UNIÓS</vt:lpstr>
      <vt:lpstr>6.sz. ÖNKORMÁNYZAT létszám</vt:lpstr>
      <vt:lpstr>7.sz. adósság</vt:lpstr>
      <vt:lpstr>8.sz. Bevételek adóssághoz</vt:lpstr>
      <vt:lpstr>9.sz. Segélyek</vt:lpstr>
      <vt:lpstr>10.sz. melléklet Egyesülete</vt:lpstr>
      <vt:lpstr>11.sz. tartozásállomány áht71§</vt:lpstr>
      <vt:lpstr>12.sz.összev.kv.mérleg</vt:lpstr>
      <vt:lpstr>13.sz. likviditási terv </vt:lpstr>
      <vt:lpstr>'6.sz. ÖNKORMÁNYZAT létszám'!Nyomtatási_terület</vt:lpstr>
      <vt:lpstr>Összevont!Nyomtatási_terület</vt:lpstr>
    </vt:vector>
  </TitlesOfParts>
  <Company>Polgármesteri Hivatal Vaskut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Andrea</dc:creator>
  <cp:lastModifiedBy>hatosag</cp:lastModifiedBy>
  <cp:lastPrinted>2016-08-18T08:08:47Z</cp:lastPrinted>
  <dcterms:created xsi:type="dcterms:W3CDTF">1999-11-24T10:09:36Z</dcterms:created>
  <dcterms:modified xsi:type="dcterms:W3CDTF">2016-08-18T08:12:15Z</dcterms:modified>
</cp:coreProperties>
</file>